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engle/Desktop/"/>
    </mc:Choice>
  </mc:AlternateContent>
  <xr:revisionPtr revIDLastSave="0" documentId="13_ncr:1_{7670F210-2092-2C47-BB13-7ED5F69730A3}" xr6:coauthVersionLast="47" xr6:coauthVersionMax="47" xr10:uidLastSave="{00000000-0000-0000-0000-000000000000}"/>
  <bookViews>
    <workbookView xWindow="5060" yWindow="1660" windowWidth="19980" windowHeight="14820" tabRatio="500" xr2:uid="{00000000-000D-0000-FFFF-FFFF00000000}"/>
  </bookViews>
  <sheets>
    <sheet name="Nursing Section 2022 03 14 CG" sheetId="1" r:id="rId1"/>
  </sheets>
  <definedNames>
    <definedName name="_xlnm.Print_Titles" localSheetId="0">'Nursing Section 2022 03 14 CG'!$A:$G,'Nursing Section 2022 03 14 CG'!$1:$2</definedName>
    <definedName name="QB_COLUMN_102200" localSheetId="0">'Nursing Section 2022 03 14 CG'!$X$1</definedName>
    <definedName name="QB_COLUMN_102201" localSheetId="0">'Nursing Section 2022 03 14 CG'!$X$2</definedName>
    <definedName name="QB_COLUMN_122200" localSheetId="0">'Nursing Section 2022 03 14 CG'!$R$1</definedName>
    <definedName name="QB_COLUMN_122201" localSheetId="0">'Nursing Section 2022 03 14 CG'!$R$2</definedName>
    <definedName name="QB_COLUMN_132200" localSheetId="0">'Nursing Section 2022 03 14 CG'!$L$1</definedName>
    <definedName name="QB_COLUMN_132201" localSheetId="0">'Nursing Section 2022 03 14 CG'!$L$2</definedName>
    <definedName name="QB_COLUMN_142200" localSheetId="0">'Nursing Section 2022 03 14 CG'!$M$1</definedName>
    <definedName name="QB_COLUMN_142201" localSheetId="0">'Nursing Section 2022 03 14 CG'!$M$2</definedName>
    <definedName name="QB_COLUMN_152200" localSheetId="0">'Nursing Section 2022 03 14 CG'!$W$1</definedName>
    <definedName name="QB_COLUMN_152201" localSheetId="0">'Nursing Section 2022 03 14 CG'!$W$2</definedName>
    <definedName name="QB_COLUMN_182200" localSheetId="0">'Nursing Section 2022 03 14 CG'!$N$1</definedName>
    <definedName name="QB_COLUMN_182201" localSheetId="0">'Nursing Section 2022 03 14 CG'!$N$2</definedName>
    <definedName name="QB_COLUMN_192200" localSheetId="0">'Nursing Section 2022 03 14 CG'!$V$1</definedName>
    <definedName name="QB_COLUMN_192201" localSheetId="0">'Nursing Section 2022 03 14 CG'!$V$2</definedName>
    <definedName name="QB_COLUMN_22101" localSheetId="0">'Nursing Section 2022 03 14 CG'!$H$2</definedName>
    <definedName name="QB_COLUMN_222200" localSheetId="0">'Nursing Section 2022 03 14 CG'!$Y$1</definedName>
    <definedName name="QB_COLUMN_222201" localSheetId="0">'Nursing Section 2022 03 14 CG'!$Y$2</definedName>
    <definedName name="QB_COLUMN_232200" localSheetId="0">'Nursing Section 2022 03 14 CG'!$Q$1</definedName>
    <definedName name="QB_COLUMN_232201" localSheetId="0">'Nursing Section 2022 03 14 CG'!$Q$2</definedName>
    <definedName name="QB_COLUMN_242200" localSheetId="0">'Nursing Section 2022 03 14 CG'!$K$1</definedName>
    <definedName name="QB_COLUMN_242201" localSheetId="0">'Nursing Section 2022 03 14 CG'!$K$2</definedName>
    <definedName name="QB_COLUMN_32101" localSheetId="0">'Nursing Section 2022 03 14 CG'!$J$2</definedName>
    <definedName name="QB_COLUMN_42200" localSheetId="0">'Nursing Section 2022 03 14 CG'!$O$1</definedName>
    <definedName name="QB_COLUMN_42201" localSheetId="0">'Nursing Section 2022 03 14 CG'!$O$2</definedName>
    <definedName name="QB_COLUMN_423011" localSheetId="0">'Nursing Section 2022 03 14 CG'!$AA$2</definedName>
    <definedName name="QB_COLUMN_43101" localSheetId="0">'Nursing Section 2022 03 14 CG'!$P$2</definedName>
    <definedName name="QB_COLUMN_52101" localSheetId="0">'Nursing Section 2022 03 14 CG'!$I$2</definedName>
    <definedName name="QB_COLUMN_63101" localSheetId="0">'Nursing Section 2022 03 14 CG'!$Z$2</definedName>
    <definedName name="QB_COLUMN_72200" localSheetId="0">'Nursing Section 2022 03 14 CG'!$S$1</definedName>
    <definedName name="QB_COLUMN_72201" localSheetId="0">'Nursing Section 2022 03 14 CG'!$S$2</definedName>
    <definedName name="QB_COLUMN_82200" localSheetId="0">'Nursing Section 2022 03 14 CG'!$T$1</definedName>
    <definedName name="QB_COLUMN_82201" localSheetId="0">'Nursing Section 2022 03 14 CG'!$T$2</definedName>
    <definedName name="QB_COLUMN_92200" localSheetId="0">'Nursing Section 2022 03 14 CG'!$U$1</definedName>
    <definedName name="QB_COLUMN_92201" localSheetId="0">'Nursing Section 2022 03 14 CG'!$U$2</definedName>
    <definedName name="QB_DATA_0" localSheetId="0">'Nursing Section 2022 03 14 CG'!$5:$5,'Nursing Section 2022 03 14 CG'!$6:$6,'Nursing Section 2022 03 14 CG'!$7:$7,'Nursing Section 2022 03 14 CG'!$9:$9,'Nursing Section 2022 03 14 CG'!$10:$10,'Nursing Section 2022 03 14 CG'!$11:$11,'Nursing Section 2022 03 14 CG'!$14:$14,'Nursing Section 2022 03 14 CG'!$15:$15,'Nursing Section 2022 03 14 CG'!$18:$18,'Nursing Section 2022 03 14 CG'!$20:$20,'Nursing Section 2022 03 14 CG'!$26:$26,'Nursing Section 2022 03 14 CG'!$27:$27,'Nursing Section 2022 03 14 CG'!$28:$28,'Nursing Section 2022 03 14 CG'!$31:$31,'Nursing Section 2022 03 14 CG'!$32:$32,'Nursing Section 2022 03 14 CG'!$33:$33</definedName>
    <definedName name="QB_DATA_1" localSheetId="0">'Nursing Section 2022 03 14 CG'!$36:$36,'Nursing Section 2022 03 14 CG'!$37:$37,'Nursing Section 2022 03 14 CG'!$40:$40,'Nursing Section 2022 03 14 CG'!$41:$41,'Nursing Section 2022 03 14 CG'!$42:$42,'Nursing Section 2022 03 14 CG'!$43:$43,'Nursing Section 2022 03 14 CG'!$44:$44,'Nursing Section 2022 03 14 CG'!$45:$45,'Nursing Section 2022 03 14 CG'!$46:$46,'Nursing Section 2022 03 14 CG'!$47:$47,'Nursing Section 2022 03 14 CG'!$48:$48,'Nursing Section 2022 03 14 CG'!$51:$51,'Nursing Section 2022 03 14 CG'!$52:$52,'Nursing Section 2022 03 14 CG'!$53:$53,'Nursing Section 2022 03 14 CG'!$56:$56,'Nursing Section 2022 03 14 CG'!$57:$57</definedName>
    <definedName name="QB_DATA_2" localSheetId="0">'Nursing Section 2022 03 14 CG'!$60:$60</definedName>
    <definedName name="QB_FORMULA_0" localSheetId="0">'Nursing Section 2022 03 14 CG'!$P$5,'Nursing Section 2022 03 14 CG'!$Z$5,'Nursing Section 2022 03 14 CG'!$AA$5,'Nursing Section 2022 03 14 CG'!$P$6,'Nursing Section 2022 03 14 CG'!$Z$6,'Nursing Section 2022 03 14 CG'!$AA$6,'Nursing Section 2022 03 14 CG'!$P$7,'Nursing Section 2022 03 14 CG'!$Z$7,'Nursing Section 2022 03 14 CG'!$AA$7,'Nursing Section 2022 03 14 CG'!$P$9,'Nursing Section 2022 03 14 CG'!$Z$9,'Nursing Section 2022 03 14 CG'!$AA$9,'Nursing Section 2022 03 14 CG'!$P$10,'Nursing Section 2022 03 14 CG'!$Z$10,'Nursing Section 2022 03 14 CG'!$AA$10,'Nursing Section 2022 03 14 CG'!$P$11</definedName>
    <definedName name="QB_FORMULA_1" localSheetId="0">'Nursing Section 2022 03 14 CG'!$Z$11,'Nursing Section 2022 03 14 CG'!$AA$11,'Nursing Section 2022 03 14 CG'!$H$12,'Nursing Section 2022 03 14 CG'!$I$12,'Nursing Section 2022 03 14 CG'!$J$12,'Nursing Section 2022 03 14 CG'!$K$12,'Nursing Section 2022 03 14 CG'!$L$12,'Nursing Section 2022 03 14 CG'!$M$12,'Nursing Section 2022 03 14 CG'!$N$12,'Nursing Section 2022 03 14 CG'!$O$12,'Nursing Section 2022 03 14 CG'!$P$12,'Nursing Section 2022 03 14 CG'!$Q$12,'Nursing Section 2022 03 14 CG'!$R$12,'Nursing Section 2022 03 14 CG'!$S$12,'Nursing Section 2022 03 14 CG'!$T$12,'Nursing Section 2022 03 14 CG'!$U$12</definedName>
    <definedName name="QB_FORMULA_10" localSheetId="0">'Nursing Section 2022 03 14 CG'!$Z$31,'Nursing Section 2022 03 14 CG'!$AA$31,'Nursing Section 2022 03 14 CG'!$P$32,'Nursing Section 2022 03 14 CG'!$Z$32,'Nursing Section 2022 03 14 CG'!$AA$32,'Nursing Section 2022 03 14 CG'!$P$33,'Nursing Section 2022 03 14 CG'!$Z$33,'Nursing Section 2022 03 14 CG'!$AA$33,'Nursing Section 2022 03 14 CG'!$H$34,'Nursing Section 2022 03 14 CG'!$I$34,'Nursing Section 2022 03 14 CG'!$J$34,'Nursing Section 2022 03 14 CG'!$K$34,'Nursing Section 2022 03 14 CG'!$L$34,'Nursing Section 2022 03 14 CG'!$M$34,'Nursing Section 2022 03 14 CG'!$N$34,'Nursing Section 2022 03 14 CG'!$O$34</definedName>
    <definedName name="QB_FORMULA_11" localSheetId="0">'Nursing Section 2022 03 14 CG'!$P$34,'Nursing Section 2022 03 14 CG'!$Q$34,'Nursing Section 2022 03 14 CG'!$R$34,'Nursing Section 2022 03 14 CG'!$S$34,'Nursing Section 2022 03 14 CG'!$T$34,'Nursing Section 2022 03 14 CG'!$U$34,'Nursing Section 2022 03 14 CG'!$V$34,'Nursing Section 2022 03 14 CG'!$W$34,'Nursing Section 2022 03 14 CG'!$X$34,'Nursing Section 2022 03 14 CG'!$Y$34,'Nursing Section 2022 03 14 CG'!$Z$34,'Nursing Section 2022 03 14 CG'!$AA$34,'Nursing Section 2022 03 14 CG'!$P$36,'Nursing Section 2022 03 14 CG'!$Z$36,'Nursing Section 2022 03 14 CG'!$AA$36,'Nursing Section 2022 03 14 CG'!$P$37</definedName>
    <definedName name="QB_FORMULA_12" localSheetId="0">'Nursing Section 2022 03 14 CG'!$Z$37,'Nursing Section 2022 03 14 CG'!$AA$37,'Nursing Section 2022 03 14 CG'!$H$38,'Nursing Section 2022 03 14 CG'!$I$38,'Nursing Section 2022 03 14 CG'!$J$38,'Nursing Section 2022 03 14 CG'!$K$38,'Nursing Section 2022 03 14 CG'!$L$38,'Nursing Section 2022 03 14 CG'!$M$38,'Nursing Section 2022 03 14 CG'!$N$38,'Nursing Section 2022 03 14 CG'!$O$38,'Nursing Section 2022 03 14 CG'!$P$38,'Nursing Section 2022 03 14 CG'!$Q$38,'Nursing Section 2022 03 14 CG'!$R$38,'Nursing Section 2022 03 14 CG'!$S$38,'Nursing Section 2022 03 14 CG'!$T$38,'Nursing Section 2022 03 14 CG'!$U$38</definedName>
    <definedName name="QB_FORMULA_13" localSheetId="0">'Nursing Section 2022 03 14 CG'!$V$38,'Nursing Section 2022 03 14 CG'!$W$38,'Nursing Section 2022 03 14 CG'!$X$38,'Nursing Section 2022 03 14 CG'!$Y$38,'Nursing Section 2022 03 14 CG'!$Z$38,'Nursing Section 2022 03 14 CG'!$AA$38,'Nursing Section 2022 03 14 CG'!$P$40,'Nursing Section 2022 03 14 CG'!$Z$40,'Nursing Section 2022 03 14 CG'!$AA$40,'Nursing Section 2022 03 14 CG'!$P$41,'Nursing Section 2022 03 14 CG'!$Z$41,'Nursing Section 2022 03 14 CG'!$AA$41,'Nursing Section 2022 03 14 CG'!$P$42,'Nursing Section 2022 03 14 CG'!$Z$42,'Nursing Section 2022 03 14 CG'!$AA$42,'Nursing Section 2022 03 14 CG'!$P$43</definedName>
    <definedName name="QB_FORMULA_14" localSheetId="0">'Nursing Section 2022 03 14 CG'!$Z$43,'Nursing Section 2022 03 14 CG'!$AA$43,'Nursing Section 2022 03 14 CG'!$P$44,'Nursing Section 2022 03 14 CG'!$Z$44,'Nursing Section 2022 03 14 CG'!$AA$44,'Nursing Section 2022 03 14 CG'!$P$45,'Nursing Section 2022 03 14 CG'!$Z$45,'Nursing Section 2022 03 14 CG'!$AA$45,'Nursing Section 2022 03 14 CG'!$P$46,'Nursing Section 2022 03 14 CG'!$Z$46,'Nursing Section 2022 03 14 CG'!$AA$46,'Nursing Section 2022 03 14 CG'!$P$47,'Nursing Section 2022 03 14 CG'!$Z$47,'Nursing Section 2022 03 14 CG'!$AA$47,'Nursing Section 2022 03 14 CG'!$P$48,'Nursing Section 2022 03 14 CG'!$Z$48</definedName>
    <definedName name="QB_FORMULA_15" localSheetId="0">'Nursing Section 2022 03 14 CG'!$AA$48,'Nursing Section 2022 03 14 CG'!$H$49,'Nursing Section 2022 03 14 CG'!$I$49,'Nursing Section 2022 03 14 CG'!$J$49,'Nursing Section 2022 03 14 CG'!$K$49,'Nursing Section 2022 03 14 CG'!$L$49,'Nursing Section 2022 03 14 CG'!$M$49,'Nursing Section 2022 03 14 CG'!$N$49,'Nursing Section 2022 03 14 CG'!$O$49,'Nursing Section 2022 03 14 CG'!$P$49,'Nursing Section 2022 03 14 CG'!$Q$49,'Nursing Section 2022 03 14 CG'!$R$49,'Nursing Section 2022 03 14 CG'!$S$49,'Nursing Section 2022 03 14 CG'!$T$49,'Nursing Section 2022 03 14 CG'!$U$49,'Nursing Section 2022 03 14 CG'!$V$49</definedName>
    <definedName name="QB_FORMULA_16" localSheetId="0">'Nursing Section 2022 03 14 CG'!$W$49,'Nursing Section 2022 03 14 CG'!$X$49,'Nursing Section 2022 03 14 CG'!$Y$49,'Nursing Section 2022 03 14 CG'!$Z$49,'Nursing Section 2022 03 14 CG'!$AA$49,'Nursing Section 2022 03 14 CG'!$P$51,'Nursing Section 2022 03 14 CG'!$Z$51,'Nursing Section 2022 03 14 CG'!$AA$51,'Nursing Section 2022 03 14 CG'!$P$52,'Nursing Section 2022 03 14 CG'!$Z$52,'Nursing Section 2022 03 14 CG'!$AA$52,'Nursing Section 2022 03 14 CG'!$P$53,'Nursing Section 2022 03 14 CG'!$Z$53,'Nursing Section 2022 03 14 CG'!$AA$53,'Nursing Section 2022 03 14 CG'!$H$54,'Nursing Section 2022 03 14 CG'!$I$54</definedName>
    <definedName name="QB_FORMULA_17" localSheetId="0">'Nursing Section 2022 03 14 CG'!$J$54,'Nursing Section 2022 03 14 CG'!$K$54,'Nursing Section 2022 03 14 CG'!$L$54,'Nursing Section 2022 03 14 CG'!$M$54,'Nursing Section 2022 03 14 CG'!$N$54,'Nursing Section 2022 03 14 CG'!$O$54,'Nursing Section 2022 03 14 CG'!$P$54,'Nursing Section 2022 03 14 CG'!$Q$54,'Nursing Section 2022 03 14 CG'!$R$54,'Nursing Section 2022 03 14 CG'!$S$54,'Nursing Section 2022 03 14 CG'!$T$54,'Nursing Section 2022 03 14 CG'!$U$54,'Nursing Section 2022 03 14 CG'!$V$54,'Nursing Section 2022 03 14 CG'!$W$54,'Nursing Section 2022 03 14 CG'!$X$54,'Nursing Section 2022 03 14 CG'!$Y$54</definedName>
    <definedName name="QB_FORMULA_18" localSheetId="0">'Nursing Section 2022 03 14 CG'!$Z$54,'Nursing Section 2022 03 14 CG'!$AA$54,'Nursing Section 2022 03 14 CG'!$P$56,'Nursing Section 2022 03 14 CG'!$Z$56,'Nursing Section 2022 03 14 CG'!$AA$56,'Nursing Section 2022 03 14 CG'!$P$57,'Nursing Section 2022 03 14 CG'!$Z$57,'Nursing Section 2022 03 14 CG'!$AA$57,'Nursing Section 2022 03 14 CG'!$H$58,'Nursing Section 2022 03 14 CG'!$I$58,'Nursing Section 2022 03 14 CG'!$J$58,'Nursing Section 2022 03 14 CG'!$K$58,'Nursing Section 2022 03 14 CG'!$L$58,'Nursing Section 2022 03 14 CG'!$M$58,'Nursing Section 2022 03 14 CG'!$N$58,'Nursing Section 2022 03 14 CG'!$O$58</definedName>
    <definedName name="QB_FORMULA_19" localSheetId="0">'Nursing Section 2022 03 14 CG'!$P$58,'Nursing Section 2022 03 14 CG'!$Q$58,'Nursing Section 2022 03 14 CG'!$R$58,'Nursing Section 2022 03 14 CG'!$S$58,'Nursing Section 2022 03 14 CG'!$T$58,'Nursing Section 2022 03 14 CG'!$U$58,'Nursing Section 2022 03 14 CG'!$V$58,'Nursing Section 2022 03 14 CG'!$W$58,'Nursing Section 2022 03 14 CG'!$X$58,'Nursing Section 2022 03 14 CG'!$Y$58,'Nursing Section 2022 03 14 CG'!$Z$58,'Nursing Section 2022 03 14 CG'!$AA$58,'Nursing Section 2022 03 14 CG'!$H$59,'Nursing Section 2022 03 14 CG'!$I$59,'Nursing Section 2022 03 14 CG'!$J$59,'Nursing Section 2022 03 14 CG'!$K$59</definedName>
    <definedName name="QB_FORMULA_2" localSheetId="0">'Nursing Section 2022 03 14 CG'!$V$12,'Nursing Section 2022 03 14 CG'!$W$12,'Nursing Section 2022 03 14 CG'!$X$12,'Nursing Section 2022 03 14 CG'!$Y$12,'Nursing Section 2022 03 14 CG'!$Z$12,'Nursing Section 2022 03 14 CG'!$AA$12,'Nursing Section 2022 03 14 CG'!$P$14,'Nursing Section 2022 03 14 CG'!$Z$14,'Nursing Section 2022 03 14 CG'!$AA$14,'Nursing Section 2022 03 14 CG'!$P$15,'Nursing Section 2022 03 14 CG'!$Z$15,'Nursing Section 2022 03 14 CG'!$AA$15,'Nursing Section 2022 03 14 CG'!$H$16,'Nursing Section 2022 03 14 CG'!$I$16,'Nursing Section 2022 03 14 CG'!$J$16,'Nursing Section 2022 03 14 CG'!$K$16</definedName>
    <definedName name="QB_FORMULA_20" localSheetId="0">'Nursing Section 2022 03 14 CG'!$L$59,'Nursing Section 2022 03 14 CG'!$M$59,'Nursing Section 2022 03 14 CG'!$N$59,'Nursing Section 2022 03 14 CG'!$O$59,'Nursing Section 2022 03 14 CG'!$P$59,'Nursing Section 2022 03 14 CG'!$Q$59,'Nursing Section 2022 03 14 CG'!$R$59,'Nursing Section 2022 03 14 CG'!$S$59,'Nursing Section 2022 03 14 CG'!$T$59,'Nursing Section 2022 03 14 CG'!$U$59,'Nursing Section 2022 03 14 CG'!$V$59,'Nursing Section 2022 03 14 CG'!$W$59,'Nursing Section 2022 03 14 CG'!$X$59,'Nursing Section 2022 03 14 CG'!$Y$59,'Nursing Section 2022 03 14 CG'!$Z$59,'Nursing Section 2022 03 14 CG'!$AA$59</definedName>
    <definedName name="QB_FORMULA_21" localSheetId="0">'Nursing Section 2022 03 14 CG'!$P$60,'Nursing Section 2022 03 14 CG'!$Z$60,'Nursing Section 2022 03 14 CG'!$AA$60,'Nursing Section 2022 03 14 CG'!$H$61,'Nursing Section 2022 03 14 CG'!$I$61,'Nursing Section 2022 03 14 CG'!$J$61,'Nursing Section 2022 03 14 CG'!$K$61,'Nursing Section 2022 03 14 CG'!$L$61,'Nursing Section 2022 03 14 CG'!$M$61,'Nursing Section 2022 03 14 CG'!$N$61,'Nursing Section 2022 03 14 CG'!$O$61,'Nursing Section 2022 03 14 CG'!$P$61,'Nursing Section 2022 03 14 CG'!$Q$61,'Nursing Section 2022 03 14 CG'!$R$61,'Nursing Section 2022 03 14 CG'!$S$61,'Nursing Section 2022 03 14 CG'!$T$61</definedName>
    <definedName name="QB_FORMULA_22" localSheetId="0">'Nursing Section 2022 03 14 CG'!$U$61,'Nursing Section 2022 03 14 CG'!$V$61,'Nursing Section 2022 03 14 CG'!$W$61,'Nursing Section 2022 03 14 CG'!$X$61,'Nursing Section 2022 03 14 CG'!$Y$61,'Nursing Section 2022 03 14 CG'!$Z$61,'Nursing Section 2022 03 14 CG'!$AA$61,'Nursing Section 2022 03 14 CG'!$H$62,'Nursing Section 2022 03 14 CG'!$I$62,'Nursing Section 2022 03 14 CG'!$J$62,'Nursing Section 2022 03 14 CG'!$K$62,'Nursing Section 2022 03 14 CG'!$L$62,'Nursing Section 2022 03 14 CG'!$M$62,'Nursing Section 2022 03 14 CG'!$N$62,'Nursing Section 2022 03 14 CG'!$O$62,'Nursing Section 2022 03 14 CG'!$P$62</definedName>
    <definedName name="QB_FORMULA_23" localSheetId="0">'Nursing Section 2022 03 14 CG'!$Q$62,'Nursing Section 2022 03 14 CG'!$R$62,'Nursing Section 2022 03 14 CG'!$S$62,'Nursing Section 2022 03 14 CG'!$T$62,'Nursing Section 2022 03 14 CG'!$U$62,'Nursing Section 2022 03 14 CG'!$V$62,'Nursing Section 2022 03 14 CG'!$W$62,'Nursing Section 2022 03 14 CG'!$X$62,'Nursing Section 2022 03 14 CG'!$Y$62,'Nursing Section 2022 03 14 CG'!$Z$62,'Nursing Section 2022 03 14 CG'!$AA$62,'Nursing Section 2022 03 14 CG'!$H$63,'Nursing Section 2022 03 14 CG'!$I$63,'Nursing Section 2022 03 14 CG'!$J$63,'Nursing Section 2022 03 14 CG'!$K$63,'Nursing Section 2022 03 14 CG'!$L$63</definedName>
    <definedName name="QB_FORMULA_24" localSheetId="0">'Nursing Section 2022 03 14 CG'!$M$63,'Nursing Section 2022 03 14 CG'!$N$63,'Nursing Section 2022 03 14 CG'!$O$63,'Nursing Section 2022 03 14 CG'!$P$63,'Nursing Section 2022 03 14 CG'!$Q$63,'Nursing Section 2022 03 14 CG'!$R$63,'Nursing Section 2022 03 14 CG'!$S$63,'Nursing Section 2022 03 14 CG'!$T$63,'Nursing Section 2022 03 14 CG'!$U$63,'Nursing Section 2022 03 14 CG'!$V$63,'Nursing Section 2022 03 14 CG'!$W$63,'Nursing Section 2022 03 14 CG'!$X$63,'Nursing Section 2022 03 14 CG'!$Y$63,'Nursing Section 2022 03 14 CG'!$Z$63,'Nursing Section 2022 03 14 CG'!$AA$63</definedName>
    <definedName name="QB_FORMULA_3" localSheetId="0">'Nursing Section 2022 03 14 CG'!$L$16,'Nursing Section 2022 03 14 CG'!$M$16,'Nursing Section 2022 03 14 CG'!$N$16,'Nursing Section 2022 03 14 CG'!$O$16,'Nursing Section 2022 03 14 CG'!$P$16,'Nursing Section 2022 03 14 CG'!$Q$16,'Nursing Section 2022 03 14 CG'!$R$16,'Nursing Section 2022 03 14 CG'!$S$16,'Nursing Section 2022 03 14 CG'!$T$16,'Nursing Section 2022 03 14 CG'!$U$16,'Nursing Section 2022 03 14 CG'!$V$16,'Nursing Section 2022 03 14 CG'!$W$16,'Nursing Section 2022 03 14 CG'!$X$16,'Nursing Section 2022 03 14 CG'!$Y$16,'Nursing Section 2022 03 14 CG'!$Z$16,'Nursing Section 2022 03 14 CG'!$AA$16</definedName>
    <definedName name="QB_FORMULA_4" localSheetId="0">'Nursing Section 2022 03 14 CG'!$P$18,'Nursing Section 2022 03 14 CG'!$Z$18,'Nursing Section 2022 03 14 CG'!$AA$18,'Nursing Section 2022 03 14 CG'!$H$19,'Nursing Section 2022 03 14 CG'!$I$19,'Nursing Section 2022 03 14 CG'!$J$19,'Nursing Section 2022 03 14 CG'!$K$19,'Nursing Section 2022 03 14 CG'!$L$19,'Nursing Section 2022 03 14 CG'!$M$19,'Nursing Section 2022 03 14 CG'!$N$19,'Nursing Section 2022 03 14 CG'!$O$19,'Nursing Section 2022 03 14 CG'!$P$19,'Nursing Section 2022 03 14 CG'!$Q$19,'Nursing Section 2022 03 14 CG'!$R$19,'Nursing Section 2022 03 14 CG'!$S$19,'Nursing Section 2022 03 14 CG'!$T$19</definedName>
    <definedName name="QB_FORMULA_5" localSheetId="0">'Nursing Section 2022 03 14 CG'!$U$19,'Nursing Section 2022 03 14 CG'!$V$19,'Nursing Section 2022 03 14 CG'!$W$19,'Nursing Section 2022 03 14 CG'!$X$19,'Nursing Section 2022 03 14 CG'!$Y$19,'Nursing Section 2022 03 14 CG'!$Z$19,'Nursing Section 2022 03 14 CG'!$AA$19,'Nursing Section 2022 03 14 CG'!$P$20,'Nursing Section 2022 03 14 CG'!$Z$20,'Nursing Section 2022 03 14 CG'!$AA$20,'Nursing Section 2022 03 14 CG'!$H$21,'Nursing Section 2022 03 14 CG'!$I$21,'Nursing Section 2022 03 14 CG'!$J$21,'Nursing Section 2022 03 14 CG'!$K$21,'Nursing Section 2022 03 14 CG'!$L$21,'Nursing Section 2022 03 14 CG'!$M$21</definedName>
    <definedName name="QB_FORMULA_6" localSheetId="0">'Nursing Section 2022 03 14 CG'!$N$21,'Nursing Section 2022 03 14 CG'!$O$21,'Nursing Section 2022 03 14 CG'!$P$21,'Nursing Section 2022 03 14 CG'!$Q$21,'Nursing Section 2022 03 14 CG'!$R$21,'Nursing Section 2022 03 14 CG'!$S$21,'Nursing Section 2022 03 14 CG'!$T$21,'Nursing Section 2022 03 14 CG'!$U$21,'Nursing Section 2022 03 14 CG'!$V$21,'Nursing Section 2022 03 14 CG'!$W$21,'Nursing Section 2022 03 14 CG'!$X$21,'Nursing Section 2022 03 14 CG'!$Y$21,'Nursing Section 2022 03 14 CG'!$Z$21,'Nursing Section 2022 03 14 CG'!$AA$21,'Nursing Section 2022 03 14 CG'!$H$22,'Nursing Section 2022 03 14 CG'!$I$22</definedName>
    <definedName name="QB_FORMULA_7" localSheetId="0">'Nursing Section 2022 03 14 CG'!$J$22,'Nursing Section 2022 03 14 CG'!$K$22,'Nursing Section 2022 03 14 CG'!$L$22,'Nursing Section 2022 03 14 CG'!$M$22,'Nursing Section 2022 03 14 CG'!$N$22,'Nursing Section 2022 03 14 CG'!$O$22,'Nursing Section 2022 03 14 CG'!$P$22,'Nursing Section 2022 03 14 CG'!$Q$22,'Nursing Section 2022 03 14 CG'!$R$22,'Nursing Section 2022 03 14 CG'!$S$22,'Nursing Section 2022 03 14 CG'!$T$22,'Nursing Section 2022 03 14 CG'!$U$22,'Nursing Section 2022 03 14 CG'!$V$22,'Nursing Section 2022 03 14 CG'!$W$22,'Nursing Section 2022 03 14 CG'!$X$22,'Nursing Section 2022 03 14 CG'!$Y$22</definedName>
    <definedName name="QB_FORMULA_8" localSheetId="0">'Nursing Section 2022 03 14 CG'!$Z$22,'Nursing Section 2022 03 14 CG'!$AA$22,'Nursing Section 2022 03 14 CG'!$P$26,'Nursing Section 2022 03 14 CG'!$Z$26,'Nursing Section 2022 03 14 CG'!$AA$26,'Nursing Section 2022 03 14 CG'!$P$27,'Nursing Section 2022 03 14 CG'!$Z$27,'Nursing Section 2022 03 14 CG'!$AA$27,'Nursing Section 2022 03 14 CG'!$P$28,'Nursing Section 2022 03 14 CG'!$Z$28,'Nursing Section 2022 03 14 CG'!$AA$28,'Nursing Section 2022 03 14 CG'!$H$29,'Nursing Section 2022 03 14 CG'!$I$29,'Nursing Section 2022 03 14 CG'!$J$29,'Nursing Section 2022 03 14 CG'!$K$29,'Nursing Section 2022 03 14 CG'!$L$29</definedName>
    <definedName name="QB_FORMULA_9" localSheetId="0">'Nursing Section 2022 03 14 CG'!$M$29,'Nursing Section 2022 03 14 CG'!$N$29,'Nursing Section 2022 03 14 CG'!$O$29,'Nursing Section 2022 03 14 CG'!$P$29,'Nursing Section 2022 03 14 CG'!$Q$29,'Nursing Section 2022 03 14 CG'!$R$29,'Nursing Section 2022 03 14 CG'!$S$29,'Nursing Section 2022 03 14 CG'!$T$29,'Nursing Section 2022 03 14 CG'!$U$29,'Nursing Section 2022 03 14 CG'!$V$29,'Nursing Section 2022 03 14 CG'!$W$29,'Nursing Section 2022 03 14 CG'!$X$29,'Nursing Section 2022 03 14 CG'!$Y$29,'Nursing Section 2022 03 14 CG'!$Z$29,'Nursing Section 2022 03 14 CG'!$AA$29,'Nursing Section 2022 03 14 CG'!$P$31</definedName>
    <definedName name="QB_ROW_1062600" localSheetId="0">'Nursing Section 2022 03 14 CG'!$G$52</definedName>
    <definedName name="QB_ROW_1092600" localSheetId="0">'Nursing Section 2022 03 14 CG'!$G$57</definedName>
    <definedName name="QB_ROW_110400" localSheetId="0">'Nursing Section 2022 03 14 CG'!$E$8</definedName>
    <definedName name="QB_ROW_1132500" localSheetId="0">'Nursing Section 2022 03 14 CG'!$F$15</definedName>
    <definedName name="QB_ROW_113400" localSheetId="0">'Nursing Section 2022 03 14 CG'!$E$12</definedName>
    <definedName name="QB_ROW_1222500" localSheetId="0">'Nursing Section 2022 03 14 CG'!$F$11</definedName>
    <definedName name="QB_ROW_122500" localSheetId="0">'Nursing Section 2022 03 14 CG'!$F$9</definedName>
    <definedName name="QB_ROW_1272600" localSheetId="0">'Nursing Section 2022 03 14 CG'!$G$44</definedName>
    <definedName name="QB_ROW_1282400" localSheetId="0">'Nursing Section 2022 03 14 CG'!$E$60</definedName>
    <definedName name="QB_ROW_1292400" localSheetId="0">'Nursing Section 2022 03 14 CG'!$E$20</definedName>
    <definedName name="QB_ROW_1320400" localSheetId="0">'Nursing Section 2022 03 14 CG'!$E$24</definedName>
    <definedName name="QB_ROW_1323400" localSheetId="0">'Nursing Section 2022 03 14 CG'!$E$59</definedName>
    <definedName name="QB_ROW_1342400" localSheetId="0">'Nursing Section 2022 03 14 CG'!$E$5</definedName>
    <definedName name="QB_ROW_142500" localSheetId="0">'Nursing Section 2022 03 14 CG'!$F$10</definedName>
    <definedName name="QB_ROW_183010" localSheetId="0">'Nursing Section 2022 03 14 CG'!$A$63</definedName>
    <definedName name="QB_ROW_190110" localSheetId="0">'Nursing Section 2022 03 14 CG'!$B$3</definedName>
    <definedName name="QB_ROW_190400" localSheetId="0">'Nursing Section 2022 03 14 CG'!$E$17</definedName>
    <definedName name="QB_ROW_193110" localSheetId="0">'Nursing Section 2022 03 14 CG'!$B$62</definedName>
    <definedName name="QB_ROW_193400" localSheetId="0">'Nursing Section 2022 03 14 CG'!$E$19</definedName>
    <definedName name="QB_ROW_200310" localSheetId="0">'Nursing Section 2022 03 14 CG'!$D$4</definedName>
    <definedName name="QB_ROW_203310" localSheetId="0">'Nursing Section 2022 03 14 CG'!$D$21</definedName>
    <definedName name="QB_ROW_210310" localSheetId="0">'Nursing Section 2022 03 14 CG'!$D$23</definedName>
    <definedName name="QB_ROW_210400" localSheetId="0">'Nursing Section 2022 03 14 CG'!$E$13</definedName>
    <definedName name="QB_ROW_213310" localSheetId="0">'Nursing Section 2022 03 14 CG'!$D$61</definedName>
    <definedName name="QB_ROW_213400" localSheetId="0">'Nursing Section 2022 03 14 CG'!$E$16</definedName>
    <definedName name="QB_ROW_252600" localSheetId="0">'Nursing Section 2022 03 14 CG'!$G$42</definedName>
    <definedName name="QB_ROW_260500" localSheetId="0">'Nursing Section 2022 03 14 CG'!$F$30</definedName>
    <definedName name="QB_ROW_263500" localSheetId="0">'Nursing Section 2022 03 14 CG'!$F$34</definedName>
    <definedName name="QB_ROW_272600" localSheetId="0">'Nursing Section 2022 03 14 CG'!$G$31</definedName>
    <definedName name="QB_ROW_292600" localSheetId="0">'Nursing Section 2022 03 14 CG'!$G$33</definedName>
    <definedName name="QB_ROW_300500" localSheetId="0">'Nursing Section 2022 03 14 CG'!$F$35</definedName>
    <definedName name="QB_ROW_302600" localSheetId="0">'Nursing Section 2022 03 14 CG'!$G$37</definedName>
    <definedName name="QB_ROW_303500" localSheetId="0">'Nursing Section 2022 03 14 CG'!$F$38</definedName>
    <definedName name="QB_ROW_360500" localSheetId="0">'Nursing Section 2022 03 14 CG'!$F$39</definedName>
    <definedName name="QB_ROW_363500" localSheetId="0">'Nursing Section 2022 03 14 CG'!$F$49</definedName>
    <definedName name="QB_ROW_382600" localSheetId="0">'Nursing Section 2022 03 14 CG'!$G$46</definedName>
    <definedName name="QB_ROW_392600" localSheetId="0">'Nursing Section 2022 03 14 CG'!$G$47</definedName>
    <definedName name="QB_ROW_402600" localSheetId="0">'Nursing Section 2022 03 14 CG'!$G$48</definedName>
    <definedName name="QB_ROW_412600" localSheetId="0">'Nursing Section 2022 03 14 CG'!$G$45</definedName>
    <definedName name="QB_ROW_420500" localSheetId="0">'Nursing Section 2022 03 14 CG'!$F$50</definedName>
    <definedName name="QB_ROW_423500" localSheetId="0">'Nursing Section 2022 03 14 CG'!$F$54</definedName>
    <definedName name="QB_ROW_432600" localSheetId="0">'Nursing Section 2022 03 14 CG'!$G$53</definedName>
    <definedName name="QB_ROW_450500" localSheetId="0">'Nursing Section 2022 03 14 CG'!$F$55</definedName>
    <definedName name="QB_ROW_453500" localSheetId="0">'Nursing Section 2022 03 14 CG'!$F$58</definedName>
    <definedName name="QB_ROW_462600" localSheetId="0">'Nursing Section 2022 03 14 CG'!$G$56</definedName>
    <definedName name="QB_ROW_520500" localSheetId="0">'Nursing Section 2022 03 14 CG'!$F$25</definedName>
    <definedName name="QB_ROW_522600" localSheetId="0">'Nursing Section 2022 03 14 CG'!$G$28</definedName>
    <definedName name="QB_ROW_523500" localSheetId="0">'Nursing Section 2022 03 14 CG'!$F$29</definedName>
    <definedName name="QB_ROW_612400" localSheetId="0">'Nursing Section 2022 03 14 CG'!$E$6</definedName>
    <definedName name="QB_ROW_622600" localSheetId="0">'Nursing Section 2022 03 14 CG'!$G$27</definedName>
    <definedName name="QB_ROW_642600" localSheetId="0">'Nursing Section 2022 03 14 CG'!$G$26</definedName>
    <definedName name="QB_ROW_652500" localSheetId="0">'Nursing Section 2022 03 14 CG'!$F$18</definedName>
    <definedName name="QB_ROW_672400" localSheetId="0">'Nursing Section 2022 03 14 CG'!$E$7</definedName>
    <definedName name="QB_ROW_702600" localSheetId="0">'Nursing Section 2022 03 14 CG'!$G$51</definedName>
    <definedName name="QB_ROW_792500" localSheetId="0">'Nursing Section 2022 03 14 CG'!$F$14</definedName>
    <definedName name="QB_ROW_802600" localSheetId="0">'Nursing Section 2022 03 14 CG'!$G$43</definedName>
    <definedName name="QB_ROW_812600" localSheetId="0">'Nursing Section 2022 03 14 CG'!$G$41</definedName>
    <definedName name="QB_ROW_863210" localSheetId="0">'Nursing Section 2022 03 14 CG'!$C$22</definedName>
    <definedName name="QB_ROW_892600" localSheetId="0">'Nursing Section 2022 03 14 CG'!$G$40</definedName>
    <definedName name="QB_ROW_902600" localSheetId="0">'Nursing Section 2022 03 14 CG'!$G$32</definedName>
    <definedName name="QB_ROW_962600" localSheetId="0">'Nursing Section 2022 03 14 CG'!$G$36</definedName>
    <definedName name="QBCANSUPPORTUPDATE" localSheetId="0">TRUE()</definedName>
    <definedName name="QBCOMPANYFILENAME" localSheetId="0">"C:\Users\maryv\OneDrive\Documents\Qbox\The Bookkeeping Collaborative, LLC\TBC\OPHA.QBW"</definedName>
    <definedName name="QBENDDATE" localSheetId="0">20211231</definedName>
    <definedName name="QBHEADERSONSCREEN" localSheetId="0">FALSE()</definedName>
    <definedName name="QBMETADATASIZE" localSheetId="0">5931</definedName>
    <definedName name="QBPRESERVECOLOR" localSheetId="0">TRUE()</definedName>
    <definedName name="QBPRESERVEFONT" localSheetId="0">TRUE()</definedName>
    <definedName name="QBPRESERVEROWHEIGHT" localSheetId="0">FALSE()</definedName>
    <definedName name="QBPRESERVESPACE" localSheetId="0">FALSE()</definedName>
    <definedName name="QBREPORTCOLAXIS" localSheetId="0">19</definedName>
    <definedName name="QBREPORTCOMPANYID" localSheetId="0">"d0d0c3c5b98c4514af5c7681b0addb8d"</definedName>
    <definedName name="QBREPORTCOMPARECOL_ANNUALBUDGET" localSheetId="0">FALSE()</definedName>
    <definedName name="QBREPORTCOMPARECOL_AVGCOGS" localSheetId="0">FALSE()</definedName>
    <definedName name="QBREPORTCOMPARECOL_AVGPRICE" localSheetId="0">FALSE()</definedName>
    <definedName name="QBREPORTCOMPARECOL_BUDDIFF" localSheetId="0">FALSE()</definedName>
    <definedName name="QBREPORTCOMPARECOL_BUDGET" localSheetId="0">FALSE()</definedName>
    <definedName name="QBREPORTCOMPARECOL_BUDPCT" localSheetId="0">FALSE()</definedName>
    <definedName name="QBREPORTCOMPARECOL_COGS" localSheetId="0">FALSE()</definedName>
    <definedName name="QBREPORTCOMPARECOL_EXCLUDEAMOUNT" localSheetId="0">FALSE()</definedName>
    <definedName name="QBREPORTCOMPARECOL_EXCLUDECURPERIOD" localSheetId="0">FALSE()</definedName>
    <definedName name="QBREPORTCOMPARECOL_FORECAST" localSheetId="0">FALSE()</definedName>
    <definedName name="QBREPORTCOMPARECOL_GROSSMARGIN" localSheetId="0">FALSE()</definedName>
    <definedName name="QBREPORTCOMPARECOL_GROSSMARGINPCT" localSheetId="0">FALSE()</definedName>
    <definedName name="QBREPORTCOMPARECOL_HOURS" localSheetId="0">FALSE()</definedName>
    <definedName name="QBREPORTCOMPARECOL_PCTCOL" localSheetId="0">FALSE()</definedName>
    <definedName name="QBREPORTCOMPARECOL_PCTEXPENSE" localSheetId="0">FALSE()</definedName>
    <definedName name="QBREPORTCOMPARECOL_PCTINCOME" localSheetId="0">FALSE()</definedName>
    <definedName name="QBREPORTCOMPARECOL_PCTOFSALES" localSheetId="0">FALSE()</definedName>
    <definedName name="QBREPORTCOMPARECOL_PCTROW" localSheetId="0">FALSE()</definedName>
    <definedName name="QBREPORTCOMPARECOL_PPDIFF" localSheetId="0">FALSE()</definedName>
    <definedName name="QBREPORTCOMPARECOL_PPPCT" localSheetId="0">FALSE()</definedName>
    <definedName name="QBREPORTCOMPARECOL_PREVPERIOD" localSheetId="0">FALSE()</definedName>
    <definedName name="QBREPORTCOMPARECOL_PREVYEAR" localSheetId="0">FALSE()</definedName>
    <definedName name="QBREPORTCOMPARECOL_PYDIFF" localSheetId="0">FALSE()</definedName>
    <definedName name="QBREPORTCOMPARECOL_PYPCT" localSheetId="0">FALSE()</definedName>
    <definedName name="QBREPORTCOMPARECOL_QTY" localSheetId="0">FALSE()</definedName>
    <definedName name="QBREPORTCOMPARECOL_RATE" localSheetId="0">FALSE()</definedName>
    <definedName name="QBREPORTCOMPARECOL_TRIPBILLEDMILES" localSheetId="0">FALSE()</definedName>
    <definedName name="QBREPORTCOMPARECOL_TRIPBILLINGAMOUNT" localSheetId="0">FALSE()</definedName>
    <definedName name="QBREPORTCOMPARECOL_TRIPMILES" localSheetId="0">FALSE()</definedName>
    <definedName name="QBREPORTCOMPARECOL_TRIPNOTBILLABLEMILES" localSheetId="0">FALSE()</definedName>
    <definedName name="QBREPORTCOMPARECOL_TRIPTAXDEDUCTIBLEAMOUNT" localSheetId="0">FALSE()</definedName>
    <definedName name="QBREPORTCOMPARECOL_TRIPUNBILLEDMILES" localSheetId="0">FALSE()</definedName>
    <definedName name="QBREPORTCOMPARECOL_YTD" localSheetId="0">FALSE()</definedName>
    <definedName name="QBREPORTCOMPARECOL_YTDBUDGET" localSheetId="0">FALSE()</definedName>
    <definedName name="QBREPORTCOMPARECOL_YTDPCT" localSheetId="0">FALSE()</definedName>
    <definedName name="QBREPORTROWAXIS" localSheetId="0">11</definedName>
    <definedName name="QBREPORTSUBCOLAXIS" localSheetId="0">0</definedName>
    <definedName name="QBREPORTTYPE" localSheetId="0">3</definedName>
    <definedName name="QBROWHEADERS" localSheetId="0">7</definedName>
    <definedName name="QBSTARTDATE" localSheetId="0">20210101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63" i="1" l="1"/>
  <c r="Z60" i="1"/>
  <c r="AA60" i="1" s="1"/>
  <c r="P60" i="1"/>
  <c r="Y58" i="1"/>
  <c r="X58" i="1"/>
  <c r="W58" i="1"/>
  <c r="V58" i="1"/>
  <c r="U58" i="1"/>
  <c r="T58" i="1"/>
  <c r="S58" i="1"/>
  <c r="R58" i="1"/>
  <c r="Q58" i="1"/>
  <c r="Z58" i="1" s="1"/>
  <c r="O58" i="1"/>
  <c r="N58" i="1"/>
  <c r="M58" i="1"/>
  <c r="L58" i="1"/>
  <c r="K58" i="1"/>
  <c r="P58" i="1" s="1"/>
  <c r="AA58" i="1" s="1"/>
  <c r="J58" i="1"/>
  <c r="I58" i="1"/>
  <c r="H58" i="1"/>
  <c r="Z57" i="1"/>
  <c r="P57" i="1"/>
  <c r="AA57" i="1" s="1"/>
  <c r="AB56" i="1"/>
  <c r="AB58" i="1" s="1"/>
  <c r="AA56" i="1"/>
  <c r="Z56" i="1"/>
  <c r="P56" i="1"/>
  <c r="AF54" i="1"/>
  <c r="AB54" i="1"/>
  <c r="Y54" i="1"/>
  <c r="X54" i="1"/>
  <c r="W54" i="1"/>
  <c r="V54" i="1"/>
  <c r="U54" i="1"/>
  <c r="T54" i="1"/>
  <c r="S54" i="1"/>
  <c r="R54" i="1"/>
  <c r="Z54" i="1" s="1"/>
  <c r="Q54" i="1"/>
  <c r="P54" i="1"/>
  <c r="O54" i="1"/>
  <c r="N54" i="1"/>
  <c r="M54" i="1"/>
  <c r="L54" i="1"/>
  <c r="K54" i="1"/>
  <c r="J54" i="1"/>
  <c r="I54" i="1"/>
  <c r="H54" i="1"/>
  <c r="Z53" i="1"/>
  <c r="AA53" i="1" s="1"/>
  <c r="P53" i="1"/>
  <c r="Z52" i="1"/>
  <c r="P52" i="1"/>
  <c r="AA52" i="1" s="1"/>
  <c r="Z51" i="1"/>
  <c r="AA51" i="1" s="1"/>
  <c r="P51" i="1"/>
  <c r="AB49" i="1"/>
  <c r="Y49" i="1"/>
  <c r="X49" i="1"/>
  <c r="W49" i="1"/>
  <c r="V49" i="1"/>
  <c r="U49" i="1"/>
  <c r="T49" i="1"/>
  <c r="S49" i="1"/>
  <c r="R49" i="1"/>
  <c r="Z49" i="1" s="1"/>
  <c r="Q49" i="1"/>
  <c r="O49" i="1"/>
  <c r="N49" i="1"/>
  <c r="M49" i="1"/>
  <c r="L49" i="1"/>
  <c r="P49" i="1" s="1"/>
  <c r="AA49" i="1" s="1"/>
  <c r="K49" i="1"/>
  <c r="J49" i="1"/>
  <c r="I49" i="1"/>
  <c r="H49" i="1"/>
  <c r="Z48" i="1"/>
  <c r="AA48" i="1" s="1"/>
  <c r="P48" i="1"/>
  <c r="Z47" i="1"/>
  <c r="P47" i="1"/>
  <c r="AA47" i="1" s="1"/>
  <c r="Z46" i="1"/>
  <c r="P46" i="1"/>
  <c r="Z45" i="1"/>
  <c r="P45" i="1"/>
  <c r="AA45" i="1" s="1"/>
  <c r="Z44" i="1"/>
  <c r="P44" i="1"/>
  <c r="AA43" i="1"/>
  <c r="Z43" i="1"/>
  <c r="P43" i="1"/>
  <c r="Z42" i="1"/>
  <c r="AA42" i="1" s="1"/>
  <c r="P42" i="1"/>
  <c r="Z41" i="1"/>
  <c r="P41" i="1"/>
  <c r="AA41" i="1" s="1"/>
  <c r="Z40" i="1"/>
  <c r="P40" i="1"/>
  <c r="AB38" i="1"/>
  <c r="Y38" i="1"/>
  <c r="X38" i="1"/>
  <c r="W38" i="1"/>
  <c r="V38" i="1"/>
  <c r="V59" i="1" s="1"/>
  <c r="V61" i="1" s="1"/>
  <c r="U38" i="1"/>
  <c r="T38" i="1"/>
  <c r="S38" i="1"/>
  <c r="R38" i="1"/>
  <c r="Z38" i="1" s="1"/>
  <c r="Q38" i="1"/>
  <c r="O38" i="1"/>
  <c r="N38" i="1"/>
  <c r="N59" i="1" s="1"/>
  <c r="N61" i="1" s="1"/>
  <c r="M38" i="1"/>
  <c r="L38" i="1"/>
  <c r="P38" i="1" s="1"/>
  <c r="K38" i="1"/>
  <c r="J38" i="1"/>
  <c r="I38" i="1"/>
  <c r="H38" i="1"/>
  <c r="Z37" i="1"/>
  <c r="P37" i="1"/>
  <c r="AA36" i="1"/>
  <c r="Z36" i="1"/>
  <c r="P36" i="1"/>
  <c r="AB34" i="1"/>
  <c r="Y34" i="1"/>
  <c r="X34" i="1"/>
  <c r="W34" i="1"/>
  <c r="V34" i="1"/>
  <c r="U34" i="1"/>
  <c r="T34" i="1"/>
  <c r="S34" i="1"/>
  <c r="R34" i="1"/>
  <c r="Q34" i="1"/>
  <c r="O34" i="1"/>
  <c r="N34" i="1"/>
  <c r="M34" i="1"/>
  <c r="L34" i="1"/>
  <c r="K34" i="1"/>
  <c r="J34" i="1"/>
  <c r="I34" i="1"/>
  <c r="H34" i="1"/>
  <c r="Z33" i="1"/>
  <c r="P33" i="1"/>
  <c r="AA33" i="1" s="1"/>
  <c r="Z32" i="1"/>
  <c r="P32" i="1"/>
  <c r="Z31" i="1"/>
  <c r="P31" i="1"/>
  <c r="AA31" i="1" s="1"/>
  <c r="AB29" i="1"/>
  <c r="Y29" i="1"/>
  <c r="Y59" i="1" s="1"/>
  <c r="Y61" i="1" s="1"/>
  <c r="X29" i="1"/>
  <c r="X59" i="1" s="1"/>
  <c r="X61" i="1" s="1"/>
  <c r="W29" i="1"/>
  <c r="V29" i="1"/>
  <c r="U29" i="1"/>
  <c r="T29" i="1"/>
  <c r="S29" i="1"/>
  <c r="S59" i="1" s="1"/>
  <c r="S61" i="1" s="1"/>
  <c r="R29" i="1"/>
  <c r="Q29" i="1"/>
  <c r="O29" i="1"/>
  <c r="O59" i="1" s="1"/>
  <c r="O61" i="1" s="1"/>
  <c r="N29" i="1"/>
  <c r="M29" i="1"/>
  <c r="L29" i="1"/>
  <c r="K29" i="1"/>
  <c r="J29" i="1"/>
  <c r="J59" i="1" s="1"/>
  <c r="J61" i="1" s="1"/>
  <c r="I29" i="1"/>
  <c r="I59" i="1" s="1"/>
  <c r="I61" i="1" s="1"/>
  <c r="H29" i="1"/>
  <c r="H59" i="1" s="1"/>
  <c r="H61" i="1" s="1"/>
  <c r="AA28" i="1"/>
  <c r="Z28" i="1"/>
  <c r="P28" i="1"/>
  <c r="Z27" i="1"/>
  <c r="P27" i="1"/>
  <c r="Z26" i="1"/>
  <c r="P26" i="1"/>
  <c r="AA26" i="1" s="1"/>
  <c r="O22" i="1"/>
  <c r="M22" i="1"/>
  <c r="V21" i="1"/>
  <c r="V22" i="1" s="1"/>
  <c r="R21" i="1"/>
  <c r="R22" i="1" s="1"/>
  <c r="Z20" i="1"/>
  <c r="P20" i="1"/>
  <c r="AB19" i="1"/>
  <c r="Y19" i="1"/>
  <c r="X19" i="1"/>
  <c r="W19" i="1"/>
  <c r="V19" i="1"/>
  <c r="U19" i="1"/>
  <c r="T19" i="1"/>
  <c r="S19" i="1"/>
  <c r="R19" i="1"/>
  <c r="Z19" i="1" s="1"/>
  <c r="Q19" i="1"/>
  <c r="O19" i="1"/>
  <c r="N19" i="1"/>
  <c r="M19" i="1"/>
  <c r="L19" i="1"/>
  <c r="P19" i="1" s="1"/>
  <c r="K19" i="1"/>
  <c r="J19" i="1"/>
  <c r="I19" i="1"/>
  <c r="H19" i="1"/>
  <c r="Z18" i="1"/>
  <c r="P18" i="1"/>
  <c r="AB16" i="1"/>
  <c r="Y16" i="1"/>
  <c r="X16" i="1"/>
  <c r="X21" i="1" s="1"/>
  <c r="X22" i="1" s="1"/>
  <c r="X62" i="1" s="1"/>
  <c r="X63" i="1" s="1"/>
  <c r="W16" i="1"/>
  <c r="V16" i="1"/>
  <c r="U16" i="1"/>
  <c r="T16" i="1"/>
  <c r="S16" i="1"/>
  <c r="R16" i="1"/>
  <c r="Q16" i="1"/>
  <c r="Z16" i="1" s="1"/>
  <c r="P16" i="1"/>
  <c r="O16" i="1"/>
  <c r="N16" i="1"/>
  <c r="N21" i="1" s="1"/>
  <c r="N22" i="1" s="1"/>
  <c r="N62" i="1" s="1"/>
  <c r="N63" i="1" s="1"/>
  <c r="M16" i="1"/>
  <c r="L16" i="1"/>
  <c r="K16" i="1"/>
  <c r="J16" i="1"/>
  <c r="J21" i="1" s="1"/>
  <c r="J22" i="1" s="1"/>
  <c r="J62" i="1" s="1"/>
  <c r="J63" i="1" s="1"/>
  <c r="I16" i="1"/>
  <c r="H16" i="1"/>
  <c r="H21" i="1" s="1"/>
  <c r="H22" i="1" s="1"/>
  <c r="H62" i="1" s="1"/>
  <c r="H63" i="1" s="1"/>
  <c r="Z15" i="1"/>
  <c r="P15" i="1"/>
  <c r="AA15" i="1" s="1"/>
  <c r="Z14" i="1"/>
  <c r="P14" i="1"/>
  <c r="AA14" i="1" s="1"/>
  <c r="AB12" i="1"/>
  <c r="Y12" i="1"/>
  <c r="X12" i="1"/>
  <c r="W12" i="1"/>
  <c r="W21" i="1" s="1"/>
  <c r="W22" i="1" s="1"/>
  <c r="V12" i="1"/>
  <c r="U12" i="1"/>
  <c r="U21" i="1" s="1"/>
  <c r="U22" i="1" s="1"/>
  <c r="T12" i="1"/>
  <c r="T21" i="1" s="1"/>
  <c r="T22" i="1" s="1"/>
  <c r="S12" i="1"/>
  <c r="S21" i="1" s="1"/>
  <c r="S22" i="1" s="1"/>
  <c r="S62" i="1" s="1"/>
  <c r="S63" i="1" s="1"/>
  <c r="R12" i="1"/>
  <c r="Q12" i="1"/>
  <c r="O12" i="1"/>
  <c r="O21" i="1" s="1"/>
  <c r="N12" i="1"/>
  <c r="M12" i="1"/>
  <c r="M21" i="1" s="1"/>
  <c r="L12" i="1"/>
  <c r="L21" i="1" s="1"/>
  <c r="L22" i="1" s="1"/>
  <c r="K12" i="1"/>
  <c r="J12" i="1"/>
  <c r="I12" i="1"/>
  <c r="I21" i="1" s="1"/>
  <c r="I22" i="1" s="1"/>
  <c r="I62" i="1" s="1"/>
  <c r="I63" i="1" s="1"/>
  <c r="H12" i="1"/>
  <c r="Z11" i="1"/>
  <c r="P11" i="1"/>
  <c r="AA11" i="1" s="1"/>
  <c r="Z10" i="1"/>
  <c r="AA10" i="1" s="1"/>
  <c r="P10" i="1"/>
  <c r="AA9" i="1"/>
  <c r="Z9" i="1"/>
  <c r="P9" i="1"/>
  <c r="Z7" i="1"/>
  <c r="P7" i="1"/>
  <c r="AA7" i="1" s="1"/>
  <c r="Z6" i="1"/>
  <c r="P6" i="1"/>
  <c r="AA6" i="1" s="1"/>
  <c r="Z5" i="1"/>
  <c r="P5" i="1"/>
  <c r="AA38" i="1" l="1"/>
  <c r="W62" i="1"/>
  <c r="W63" i="1" s="1"/>
  <c r="AA19" i="1"/>
  <c r="Z12" i="1"/>
  <c r="Q21" i="1"/>
  <c r="Y21" i="1"/>
  <c r="Y22" i="1" s="1"/>
  <c r="Y62" i="1" s="1"/>
  <c r="Y63" i="1" s="1"/>
  <c r="AA16" i="1"/>
  <c r="AA40" i="1"/>
  <c r="Q59" i="1"/>
  <c r="Z29" i="1"/>
  <c r="AA54" i="1"/>
  <c r="AB22" i="1"/>
  <c r="AB62" i="1" s="1"/>
  <c r="AB63" i="1" s="1"/>
  <c r="AA20" i="1"/>
  <c r="O62" i="1"/>
  <c r="O63" i="1" s="1"/>
  <c r="R59" i="1"/>
  <c r="R61" i="1" s="1"/>
  <c r="R62" i="1" s="1"/>
  <c r="R63" i="1" s="1"/>
  <c r="AA37" i="1"/>
  <c r="AA44" i="1"/>
  <c r="P12" i="1"/>
  <c r="AA12" i="1" s="1"/>
  <c r="K21" i="1"/>
  <c r="V62" i="1"/>
  <c r="V63" i="1" s="1"/>
  <c r="AB59" i="1"/>
  <c r="AB61" i="1" s="1"/>
  <c r="AB64" i="1" s="1"/>
  <c r="AA18" i="1"/>
  <c r="AA27" i="1"/>
  <c r="K59" i="1"/>
  <c r="P29" i="1"/>
  <c r="T59" i="1"/>
  <c r="T61" i="1" s="1"/>
  <c r="T62" i="1" s="1"/>
  <c r="T63" i="1" s="1"/>
  <c r="Z34" i="1"/>
  <c r="L59" i="1"/>
  <c r="L61" i="1" s="1"/>
  <c r="L62" i="1" s="1"/>
  <c r="L63" i="1" s="1"/>
  <c r="U59" i="1"/>
  <c r="U61" i="1" s="1"/>
  <c r="U62" i="1" s="1"/>
  <c r="U63" i="1" s="1"/>
  <c r="AB21" i="1"/>
  <c r="M59" i="1"/>
  <c r="M61" i="1" s="1"/>
  <c r="M62" i="1" s="1"/>
  <c r="M63" i="1" s="1"/>
  <c r="AA5" i="1"/>
  <c r="W59" i="1"/>
  <c r="W61" i="1" s="1"/>
  <c r="AA32" i="1"/>
  <c r="P34" i="1"/>
  <c r="AA34" i="1" s="1"/>
  <c r="AA46" i="1"/>
  <c r="Z21" i="1" l="1"/>
  <c r="Q22" i="1"/>
  <c r="K22" i="1"/>
  <c r="P21" i="1"/>
  <c r="AA21" i="1" s="1"/>
  <c r="Z59" i="1"/>
  <c r="Q61" i="1"/>
  <c r="Z61" i="1" s="1"/>
  <c r="AA29" i="1"/>
  <c r="K61" i="1"/>
  <c r="P61" i="1" s="1"/>
  <c r="AA61" i="1" s="1"/>
  <c r="P59" i="1"/>
  <c r="AA59" i="1" s="1"/>
  <c r="P22" i="1" l="1"/>
  <c r="AA22" i="1" s="1"/>
  <c r="K62" i="1"/>
  <c r="Z22" i="1"/>
  <c r="Q62" i="1"/>
  <c r="Q63" i="1" l="1"/>
  <c r="Z63" i="1" s="1"/>
  <c r="Z62" i="1"/>
  <c r="K63" i="1"/>
  <c r="P63" i="1" s="1"/>
  <c r="P62" i="1"/>
  <c r="AA62" i="1" l="1"/>
  <c r="AA63" i="1"/>
</calcChain>
</file>

<file path=xl/sharedStrings.xml><?xml version="1.0" encoding="utf-8"?>
<sst xmlns="http://schemas.openxmlformats.org/spreadsheetml/2006/main" count="115" uniqueCount="106">
  <si>
    <t>Annual</t>
  </si>
  <si>
    <t>Policy &amp;</t>
  </si>
  <si>
    <t>Other</t>
  </si>
  <si>
    <t>General</t>
  </si>
  <si>
    <t>Total</t>
  </si>
  <si>
    <t>Addiction</t>
  </si>
  <si>
    <t>Epi &amp;</t>
  </si>
  <si>
    <t>Health</t>
  </si>
  <si>
    <t>Healthy</t>
  </si>
  <si>
    <t>In OPHA Budget</t>
  </si>
  <si>
    <t>Oral</t>
  </si>
  <si>
    <t>Executive Committee Nursing Section Budget</t>
  </si>
  <si>
    <t>Notes</t>
  </si>
  <si>
    <t>Admin</t>
  </si>
  <si>
    <t>Conference</t>
  </si>
  <si>
    <t>Fundraising</t>
  </si>
  <si>
    <t>ARGC</t>
  </si>
  <si>
    <t>Membership</t>
  </si>
  <si>
    <t>Advocacy</t>
  </si>
  <si>
    <t>Activities</t>
  </si>
  <si>
    <t>Programs</t>
  </si>
  <si>
    <t>Prevention</t>
  </si>
  <si>
    <t>Chiropractic</t>
  </si>
  <si>
    <t>Disabilities</t>
  </si>
  <si>
    <t>Biostats</t>
  </si>
  <si>
    <t>Ed</t>
  </si>
  <si>
    <t>Environment</t>
  </si>
  <si>
    <t>Medical</t>
  </si>
  <si>
    <t>Nursing</t>
  </si>
  <si>
    <t>Sections</t>
  </si>
  <si>
    <t>TOTAL</t>
  </si>
  <si>
    <t>Ordinary Income/Expense</t>
  </si>
  <si>
    <t>Balance includes dues</t>
  </si>
  <si>
    <t>Income</t>
  </si>
  <si>
    <t>Government Assistance</t>
  </si>
  <si>
    <t>Grants and Contracts</t>
  </si>
  <si>
    <t>Membership Dues</t>
  </si>
  <si>
    <t>66 members in 2022</t>
  </si>
  <si>
    <t>Direct Public Support</t>
  </si>
  <si>
    <t>77 members in 2021</t>
  </si>
  <si>
    <t>Corporate Contributions</t>
  </si>
  <si>
    <t>Individual Contributions</t>
  </si>
  <si>
    <t>Other Donations</t>
  </si>
  <si>
    <t>Total Direct Public Support</t>
  </si>
  <si>
    <t>Program Income</t>
  </si>
  <si>
    <t>Conference Registration</t>
  </si>
  <si>
    <t>Exhibit Booth Fee</t>
  </si>
  <si>
    <t>Total Program Income</t>
  </si>
  <si>
    <t>Other Types of Income</t>
  </si>
  <si>
    <t>Interest Income</t>
  </si>
  <si>
    <t>Total Other Types of Income</t>
  </si>
  <si>
    <t>Scholarship Income</t>
  </si>
  <si>
    <t>Total Income</t>
  </si>
  <si>
    <t>Gross Profit</t>
  </si>
  <si>
    <t>(includes dues)</t>
  </si>
  <si>
    <t>Expense</t>
  </si>
  <si>
    <t>Expenses</t>
  </si>
  <si>
    <t>Payroll Expenses</t>
  </si>
  <si>
    <t>Salaries and Wages</t>
  </si>
  <si>
    <t>Payroll Taxes</t>
  </si>
  <si>
    <t>Payroll Expenses - Other</t>
  </si>
  <si>
    <t>Total Payroll Expenses</t>
  </si>
  <si>
    <t>? Section’s % of Staff</t>
  </si>
  <si>
    <t>Contract Services</t>
  </si>
  <si>
    <t>Accounting Fees</t>
  </si>
  <si>
    <t>Payscape Basic Fee</t>
  </si>
  <si>
    <t>Consultant Services</t>
  </si>
  <si>
    <t>Total Contract Services</t>
  </si>
  <si>
    <t>Facilities and Equipment</t>
  </si>
  <si>
    <t>Facility Rental</t>
  </si>
  <si>
    <t>Facilities and Equipment - Other</t>
  </si>
  <si>
    <t>Total Facilities and Equipment</t>
  </si>
  <si>
    <t>Operations</t>
  </si>
  <si>
    <t>Dues and Memberships</t>
  </si>
  <si>
    <t>Bank Service Charge</t>
  </si>
  <si>
    <t>Business Fees &amp; Taxes</t>
  </si>
  <si>
    <t>Memberclicks Annual Fee</t>
  </si>
  <si>
    <t>Payscape Transaction Fees</t>
  </si>
  <si>
    <t>Phone</t>
  </si>
  <si>
    <t>Postage, Mailing Service</t>
  </si>
  <si>
    <t>Outreach/marketing</t>
  </si>
  <si>
    <t>Printing and Copying</t>
  </si>
  <si>
    <t>Supplies</t>
  </si>
  <si>
    <t>Total Operations</t>
  </si>
  <si>
    <t>Spring Conference Expenses</t>
  </si>
  <si>
    <t>Other Types of Expenses</t>
  </si>
  <si>
    <t>meal coupons</t>
  </si>
  <si>
    <t>Awards, Gifts, Donations</t>
  </si>
  <si>
    <t xml:space="preserve">Speaker gift </t>
  </si>
  <si>
    <t>Credential</t>
  </si>
  <si>
    <t>Leadership Award</t>
  </si>
  <si>
    <t>Insurance - Liability, D and O</t>
  </si>
  <si>
    <t>Mailing/Fliers/postage</t>
  </si>
  <si>
    <t>Total Other Types of Expenses</t>
  </si>
  <si>
    <t>Travel and Meetings</t>
  </si>
  <si>
    <t>Conference, Convention, Meeting</t>
  </si>
  <si>
    <t>Spring  &amp; Fall Conference</t>
  </si>
  <si>
    <t>Staff Professional Development</t>
  </si>
  <si>
    <t>Total Travel and Meetings</t>
  </si>
  <si>
    <t>Fall Annual Nsg Sect Meeting</t>
  </si>
  <si>
    <t>Total Expenses</t>
  </si>
  <si>
    <t>Scholarship Expense</t>
  </si>
  <si>
    <t>scholarships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</si>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</sst>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[$$-409]#,###;[Red]\-[$$-409]#,###"/>
  </numFmts>
  <fonts count="3" x14ac:knownFonts="1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2" borderId="2" xfId="0" applyNumberFormat="1" applyFont="1" applyFill="1" applyBorder="1"/>
    <xf numFmtId="0" fontId="0" fillId="0" borderId="4" xfId="0" applyFont="1" applyBorder="1"/>
    <xf numFmtId="165" fontId="0" fillId="0" borderId="0" xfId="0" applyNumberFormat="1"/>
    <xf numFmtId="165" fontId="0" fillId="0" borderId="4" xfId="0" applyNumberFormat="1" applyBorder="1"/>
    <xf numFmtId="165" fontId="0" fillId="0" borderId="4" xfId="0" applyNumberFormat="1" applyFont="1" applyBorder="1"/>
    <xf numFmtId="0" fontId="0" fillId="0" borderId="0" xfId="0" applyFont="1"/>
    <xf numFmtId="165" fontId="0" fillId="0" borderId="0" xfId="0" applyNumberFormat="1" applyFont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355600</xdr:colOff>
      <xdr:row>0</xdr:row>
      <xdr:rowOff>221040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A6099"/>
  </sheetPr>
  <dimension ref="A1:AF64"/>
  <sheetViews>
    <sheetView tabSelected="1" zoomScaleNormal="100" workbookViewId="0">
      <pane xSplit="7" ySplit="2" topLeftCell="X3" activePane="bottomRight" state="frozen"/>
      <selection pane="topRight" activeCell="H1" sqref="H1"/>
      <selection pane="bottomLeft" activeCell="A19" sqref="A19"/>
      <selection pane="bottomRight" activeCell="X1" sqref="X1"/>
    </sheetView>
  </sheetViews>
  <sheetFormatPr baseColWidth="10" defaultColWidth="8.5" defaultRowHeight="15" x14ac:dyDescent="0.2"/>
  <cols>
    <col min="1" max="1" width="2.1640625" style="1" customWidth="1"/>
    <col min="2" max="6" width="0.83203125" style="1" customWidth="1"/>
    <col min="7" max="7" width="24.5" style="1" customWidth="1"/>
    <col min="8" max="8" width="7.1640625" style="2" hidden="1" customWidth="1"/>
    <col min="9" max="9" width="8.83203125" style="2" hidden="1" customWidth="1"/>
    <col min="10" max="10" width="9.1640625" style="2" hidden="1" customWidth="1"/>
    <col min="11" max="11" width="5.5" style="2" hidden="1" customWidth="1"/>
    <col min="12" max="12" width="9.5" style="2" hidden="1" customWidth="1"/>
    <col min="13" max="13" width="7.5" style="2" hidden="1" customWidth="1"/>
    <col min="14" max="14" width="7.1640625" style="2" hidden="1" customWidth="1"/>
    <col min="15" max="16" width="7.5" style="2" hidden="1" customWidth="1"/>
    <col min="17" max="17" width="8.5" style="2" hidden="1" customWidth="1"/>
    <col min="18" max="18" width="9.5" style="2" hidden="1" customWidth="1"/>
    <col min="19" max="19" width="8.5" style="2" hidden="1" customWidth="1"/>
    <col min="20" max="20" width="6.1640625" style="2" hidden="1" customWidth="1"/>
    <col min="21" max="21" width="6.5" style="2" hidden="1" customWidth="1"/>
    <col min="22" max="22" width="9.5" style="2" hidden="1" customWidth="1"/>
    <col min="23" max="23" width="6.5" style="2" hidden="1" customWidth="1"/>
    <col min="24" max="24" width="8.6640625" style="2" customWidth="1"/>
    <col min="25" max="25" width="5.5" style="2" hidden="1" customWidth="1"/>
    <col min="26" max="26" width="1" style="2" hidden="1" customWidth="1"/>
    <col min="27" max="27" width="2.1640625" style="2" hidden="1" customWidth="1"/>
    <col min="28" max="28" width="15.6640625" customWidth="1"/>
    <col min="29" max="29" width="20" customWidth="1"/>
  </cols>
  <sheetData>
    <row r="1" spans="1:29" s="7" customFormat="1" ht="35" customHeight="1" x14ac:dyDescent="0.2">
      <c r="A1" s="3"/>
      <c r="B1" s="3"/>
      <c r="C1" s="3"/>
      <c r="D1" s="3"/>
      <c r="E1" s="3"/>
      <c r="F1" s="3"/>
      <c r="G1" s="3"/>
      <c r="H1" s="4"/>
      <c r="I1" s="3" t="s">
        <v>0</v>
      </c>
      <c r="J1" s="4"/>
      <c r="K1" s="3"/>
      <c r="L1" s="3"/>
      <c r="M1" s="3" t="s">
        <v>1</v>
      </c>
      <c r="N1" s="3" t="s">
        <v>2</v>
      </c>
      <c r="O1" s="3" t="s">
        <v>3</v>
      </c>
      <c r="P1" s="3" t="s">
        <v>4</v>
      </c>
      <c r="Q1" s="3" t="s">
        <v>5</v>
      </c>
      <c r="R1" s="3"/>
      <c r="S1" s="3"/>
      <c r="T1" s="3" t="s">
        <v>6</v>
      </c>
      <c r="U1" s="3" t="s">
        <v>7</v>
      </c>
      <c r="V1" s="3" t="s">
        <v>8</v>
      </c>
      <c r="W1" s="3"/>
      <c r="X1" s="5" t="s">
        <v>9</v>
      </c>
      <c r="Y1" s="3" t="s">
        <v>10</v>
      </c>
      <c r="Z1" s="3" t="s">
        <v>4</v>
      </c>
      <c r="AA1" s="4"/>
      <c r="AB1" s="6" t="s">
        <v>11</v>
      </c>
      <c r="AC1" s="7" t="s">
        <v>12</v>
      </c>
    </row>
    <row r="2" spans="1:29" s="7" customFormat="1" x14ac:dyDescent="0.2">
      <c r="A2" s="3"/>
      <c r="B2" s="3"/>
      <c r="C2" s="3"/>
      <c r="D2" s="3"/>
      <c r="E2" s="3"/>
      <c r="F2" s="3"/>
      <c r="G2" s="3"/>
      <c r="H2" s="8" t="s">
        <v>13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8" t="s">
        <v>28</v>
      </c>
      <c r="Y2" s="8" t="s">
        <v>7</v>
      </c>
      <c r="Z2" s="8" t="s">
        <v>29</v>
      </c>
      <c r="AA2" s="8" t="s">
        <v>30</v>
      </c>
      <c r="AB2" s="7">
        <v>6653.19</v>
      </c>
      <c r="AC2" s="7" t="s">
        <v>12</v>
      </c>
    </row>
    <row r="3" spans="1:29" x14ac:dyDescent="0.2">
      <c r="A3" s="9"/>
      <c r="B3" s="9" t="s">
        <v>31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t="s">
        <v>32</v>
      </c>
    </row>
    <row r="4" spans="1:29" x14ac:dyDescent="0.2">
      <c r="A4" s="9"/>
      <c r="B4" s="9"/>
      <c r="C4" s="9"/>
      <c r="D4" s="9" t="s">
        <v>33</v>
      </c>
      <c r="E4" s="9"/>
      <c r="F4" s="9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9" x14ac:dyDescent="0.2">
      <c r="A5" s="9"/>
      <c r="B5" s="9"/>
      <c r="C5" s="9"/>
      <c r="D5" s="9"/>
      <c r="E5" s="9" t="s">
        <v>34</v>
      </c>
      <c r="F5" s="9"/>
      <c r="G5" s="9"/>
      <c r="H5" s="10">
        <v>21042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f>ROUND(SUM(K5:O5),5)</f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f>ROUND(SUM(Q5:Y5),5)</f>
        <v>0</v>
      </c>
      <c r="AA5" s="10">
        <f>ROUND(SUM(H5:J5)+P5+Z5,5)</f>
        <v>21042</v>
      </c>
      <c r="AB5" s="10">
        <v>0</v>
      </c>
    </row>
    <row r="6" spans="1:29" x14ac:dyDescent="0.2">
      <c r="A6" s="9"/>
      <c r="B6" s="9"/>
      <c r="C6" s="9"/>
      <c r="D6" s="9"/>
      <c r="E6" s="9" t="s">
        <v>35</v>
      </c>
      <c r="F6" s="9"/>
      <c r="G6" s="9"/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5000</v>
      </c>
      <c r="O6" s="10">
        <v>0</v>
      </c>
      <c r="P6" s="10">
        <f>ROUND(SUM(K6:O6),5)</f>
        <v>5000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f>ROUND(SUM(Q6:Y6),5)</f>
        <v>0</v>
      </c>
      <c r="AA6" s="10">
        <f>ROUND(SUM(H6:J6)+P6+Z6,5)</f>
        <v>5000</v>
      </c>
      <c r="AB6" s="10">
        <v>0</v>
      </c>
    </row>
    <row r="7" spans="1:29" x14ac:dyDescent="0.2">
      <c r="A7" s="9"/>
      <c r="B7" s="9"/>
      <c r="C7" s="9"/>
      <c r="D7" s="9"/>
      <c r="E7" s="9" t="s">
        <v>36</v>
      </c>
      <c r="F7" s="9"/>
      <c r="G7" s="9"/>
      <c r="H7" s="10">
        <v>0</v>
      </c>
      <c r="I7" s="10">
        <v>0</v>
      </c>
      <c r="J7" s="10">
        <v>0</v>
      </c>
      <c r="K7" s="10">
        <v>0</v>
      </c>
      <c r="L7" s="10">
        <v>24203.5</v>
      </c>
      <c r="M7" s="10">
        <v>0</v>
      </c>
      <c r="N7" s="10">
        <v>0</v>
      </c>
      <c r="O7" s="10">
        <v>0</v>
      </c>
      <c r="P7" s="10">
        <f>ROUND(SUM(K7:O7),5)</f>
        <v>24203.5</v>
      </c>
      <c r="Q7" s="10">
        <v>715</v>
      </c>
      <c r="R7" s="10">
        <v>91</v>
      </c>
      <c r="S7" s="10">
        <v>273</v>
      </c>
      <c r="T7" s="10">
        <v>988</v>
      </c>
      <c r="U7" s="10">
        <v>1365</v>
      </c>
      <c r="V7" s="10">
        <v>1092</v>
      </c>
      <c r="W7" s="10">
        <v>351</v>
      </c>
      <c r="X7" s="10">
        <v>897</v>
      </c>
      <c r="Y7" s="10">
        <v>247</v>
      </c>
      <c r="Z7" s="10">
        <f>ROUND(SUM(Q7:Y7),5)</f>
        <v>6019</v>
      </c>
      <c r="AA7" s="10">
        <f>ROUND(SUM(H7:J7)+P7+Z7,5)</f>
        <v>30222.5</v>
      </c>
      <c r="AB7" s="10">
        <v>0</v>
      </c>
      <c r="AC7" t="s">
        <v>37</v>
      </c>
    </row>
    <row r="8" spans="1:29" x14ac:dyDescent="0.2">
      <c r="A8" s="9"/>
      <c r="B8" s="9"/>
      <c r="C8" s="9"/>
      <c r="D8" s="9"/>
      <c r="E8" s="9" t="s">
        <v>38</v>
      </c>
      <c r="F8" s="9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t="s">
        <v>39</v>
      </c>
    </row>
    <row r="9" spans="1:29" x14ac:dyDescent="0.2">
      <c r="A9" s="9"/>
      <c r="B9" s="9"/>
      <c r="C9" s="9"/>
      <c r="D9" s="9"/>
      <c r="E9" s="9"/>
      <c r="F9" s="9" t="s">
        <v>40</v>
      </c>
      <c r="G9" s="9"/>
      <c r="H9" s="10">
        <v>0</v>
      </c>
      <c r="I9" s="10">
        <v>48725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>ROUND(SUM(K9:O9),5)</f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f>ROUND(SUM(Q9:Y9),5)</f>
        <v>0</v>
      </c>
      <c r="AA9" s="10">
        <f>ROUND(SUM(H9:J9)+P9+Z9,5)</f>
        <v>48725</v>
      </c>
      <c r="AB9" s="10">
        <v>0</v>
      </c>
    </row>
    <row r="10" spans="1:29" x14ac:dyDescent="0.2">
      <c r="A10" s="9"/>
      <c r="B10" s="9"/>
      <c r="C10" s="9"/>
      <c r="D10" s="9"/>
      <c r="E10" s="9"/>
      <c r="F10" s="9" t="s">
        <v>41</v>
      </c>
      <c r="G10" s="9"/>
      <c r="H10" s="10">
        <v>0</v>
      </c>
      <c r="I10" s="10">
        <v>0</v>
      </c>
      <c r="J10" s="10">
        <v>2852.79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f>ROUND(SUM(K10:O10),5)</f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160</v>
      </c>
      <c r="Y10" s="10">
        <v>0</v>
      </c>
      <c r="Z10" s="10">
        <f>ROUND(SUM(Q10:Y10),5)</f>
        <v>160</v>
      </c>
      <c r="AA10" s="10">
        <f>ROUND(SUM(H10:J10)+P10+Z10,5)</f>
        <v>3012.79</v>
      </c>
      <c r="AB10" s="11">
        <v>160</v>
      </c>
    </row>
    <row r="11" spans="1:29" x14ac:dyDescent="0.2">
      <c r="A11" s="9"/>
      <c r="B11" s="9"/>
      <c r="C11" s="9"/>
      <c r="D11" s="9"/>
      <c r="E11" s="9"/>
      <c r="F11" s="9" t="s">
        <v>42</v>
      </c>
      <c r="G11" s="9"/>
      <c r="H11" s="12">
        <v>0</v>
      </c>
      <c r="I11" s="12">
        <v>0</v>
      </c>
      <c r="J11" s="12">
        <v>535.13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ROUND(SUM(K11:O11),5)</f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f>ROUND(SUM(Q11:Y11),5)</f>
        <v>0</v>
      </c>
      <c r="AA11" s="12">
        <f>ROUND(SUM(H11:J11)+P11+Z11,5)</f>
        <v>535.13</v>
      </c>
      <c r="AB11" s="12">
        <v>0</v>
      </c>
    </row>
    <row r="12" spans="1:29" x14ac:dyDescent="0.2">
      <c r="A12" s="9"/>
      <c r="B12" s="9"/>
      <c r="C12" s="9"/>
      <c r="D12" s="9"/>
      <c r="E12" s="9" t="s">
        <v>43</v>
      </c>
      <c r="F12" s="9"/>
      <c r="G12" s="9"/>
      <c r="H12" s="10">
        <f t="shared" ref="H12:O12" si="0">ROUND(SUM(H8:H11),5)</f>
        <v>0</v>
      </c>
      <c r="I12" s="10">
        <f t="shared" si="0"/>
        <v>48725</v>
      </c>
      <c r="J12" s="10">
        <f t="shared" si="0"/>
        <v>3387.92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ROUND(SUM(K12:O12),5)</f>
        <v>0</v>
      </c>
      <c r="Q12" s="10">
        <f t="shared" ref="Q12:Y12" si="1">ROUND(SUM(Q8:Q11),5)</f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160</v>
      </c>
      <c r="Y12" s="10">
        <f t="shared" si="1"/>
        <v>0</v>
      </c>
      <c r="Z12" s="10">
        <f>ROUND(SUM(Q12:Y12),5)</f>
        <v>160</v>
      </c>
      <c r="AA12" s="10">
        <f>ROUND(SUM(H12:J12)+P12+Z12,5)</f>
        <v>52272.92</v>
      </c>
      <c r="AB12" s="10">
        <f>ROUND(SUM(AB8:AB11),5)</f>
        <v>160</v>
      </c>
    </row>
    <row r="13" spans="1:29" x14ac:dyDescent="0.2">
      <c r="A13" s="9"/>
      <c r="B13" s="9"/>
      <c r="C13" s="9"/>
      <c r="D13" s="9"/>
      <c r="E13" s="9" t="s">
        <v>44</v>
      </c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9" x14ac:dyDescent="0.2">
      <c r="A14" s="9"/>
      <c r="B14" s="9"/>
      <c r="C14" s="9"/>
      <c r="D14" s="9"/>
      <c r="E14" s="9"/>
      <c r="F14" s="9" t="s">
        <v>45</v>
      </c>
      <c r="G14" s="9"/>
      <c r="H14" s="10">
        <v>0</v>
      </c>
      <c r="I14" s="10">
        <v>45285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f>ROUND(SUM(K14:O14),5)</f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f>ROUND(SUM(Q14:Y14),5)</f>
        <v>0</v>
      </c>
      <c r="AA14" s="10">
        <f>ROUND(SUM(H14:J14)+P14+Z14,5)</f>
        <v>45285</v>
      </c>
      <c r="AB14" s="10">
        <v>0</v>
      </c>
    </row>
    <row r="15" spans="1:29" x14ac:dyDescent="0.2">
      <c r="A15" s="9"/>
      <c r="B15" s="9"/>
      <c r="C15" s="9"/>
      <c r="D15" s="9"/>
      <c r="E15" s="9"/>
      <c r="F15" s="9" t="s">
        <v>46</v>
      </c>
      <c r="G15" s="9"/>
      <c r="H15" s="12">
        <v>0</v>
      </c>
      <c r="I15" s="12">
        <v>3000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>ROUND(SUM(K15:O15),5)</f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f>ROUND(SUM(Q15:Y15),5)</f>
        <v>0</v>
      </c>
      <c r="AA15" s="12">
        <f>ROUND(SUM(H15:J15)+P15+Z15,5)</f>
        <v>3000</v>
      </c>
      <c r="AB15" s="12">
        <v>0</v>
      </c>
    </row>
    <row r="16" spans="1:29" x14ac:dyDescent="0.2">
      <c r="A16" s="9"/>
      <c r="B16" s="9"/>
      <c r="C16" s="9"/>
      <c r="D16" s="9"/>
      <c r="E16" s="9" t="s">
        <v>47</v>
      </c>
      <c r="F16" s="9"/>
      <c r="G16" s="9"/>
      <c r="H16" s="10">
        <f t="shared" ref="H16:O16" si="2">ROUND(SUM(H13:H15),5)</f>
        <v>0</v>
      </c>
      <c r="I16" s="10">
        <f t="shared" si="2"/>
        <v>48285</v>
      </c>
      <c r="J16" s="10">
        <f t="shared" si="2"/>
        <v>0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>ROUND(SUM(K16:O16),5)</f>
        <v>0</v>
      </c>
      <c r="Q16" s="10">
        <f t="shared" ref="Q16:Y16" si="3">ROUND(SUM(Q13:Q15),5)</f>
        <v>0</v>
      </c>
      <c r="R16" s="10">
        <f t="shared" si="3"/>
        <v>0</v>
      </c>
      <c r="S16" s="10">
        <f t="shared" si="3"/>
        <v>0</v>
      </c>
      <c r="T16" s="10">
        <f t="shared" si="3"/>
        <v>0</v>
      </c>
      <c r="U16" s="10">
        <f t="shared" si="3"/>
        <v>0</v>
      </c>
      <c r="V16" s="10">
        <f t="shared" si="3"/>
        <v>0</v>
      </c>
      <c r="W16" s="10">
        <f t="shared" si="3"/>
        <v>0</v>
      </c>
      <c r="X16" s="10">
        <f t="shared" si="3"/>
        <v>0</v>
      </c>
      <c r="Y16" s="10">
        <f t="shared" si="3"/>
        <v>0</v>
      </c>
      <c r="Z16" s="10">
        <f>ROUND(SUM(Q16:Y16),5)</f>
        <v>0</v>
      </c>
      <c r="AA16" s="10">
        <f>ROUND(SUM(H16:J16)+P16+Z16,5)</f>
        <v>48285</v>
      </c>
      <c r="AB16" s="10">
        <f>ROUND(SUM(AB13:AB15),5)</f>
        <v>0</v>
      </c>
    </row>
    <row r="17" spans="1:29" x14ac:dyDescent="0.2">
      <c r="A17" s="9"/>
      <c r="B17" s="9"/>
      <c r="C17" s="9"/>
      <c r="D17" s="9"/>
      <c r="E17" s="9" t="s">
        <v>48</v>
      </c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x14ac:dyDescent="0.2">
      <c r="A18" s="9"/>
      <c r="B18" s="9"/>
      <c r="C18" s="9"/>
      <c r="D18" s="9"/>
      <c r="E18" s="9"/>
      <c r="F18" s="9" t="s">
        <v>49</v>
      </c>
      <c r="G18" s="9"/>
      <c r="H18" s="12">
        <v>4.92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>ROUND(SUM(K18:O18),5)</f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f>ROUND(SUM(Q18:Y18),5)</f>
        <v>0</v>
      </c>
      <c r="AA18" s="12">
        <f>ROUND(SUM(H18:J18)+P18+Z18,5)</f>
        <v>4.92</v>
      </c>
      <c r="AB18" s="12">
        <v>0</v>
      </c>
    </row>
    <row r="19" spans="1:29" x14ac:dyDescent="0.2">
      <c r="A19" s="9"/>
      <c r="B19" s="9"/>
      <c r="C19" s="9"/>
      <c r="D19" s="9"/>
      <c r="E19" s="9" t="s">
        <v>50</v>
      </c>
      <c r="F19" s="9"/>
      <c r="G19" s="9"/>
      <c r="H19" s="10">
        <f t="shared" ref="H19:O19" si="4">ROUND(SUM(H17:H18),5)</f>
        <v>4.92</v>
      </c>
      <c r="I19" s="10">
        <f t="shared" si="4"/>
        <v>0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  <c r="N19" s="10">
        <f t="shared" si="4"/>
        <v>0</v>
      </c>
      <c r="O19" s="10">
        <f t="shared" si="4"/>
        <v>0</v>
      </c>
      <c r="P19" s="10">
        <f>ROUND(SUM(K19:O19),5)</f>
        <v>0</v>
      </c>
      <c r="Q19" s="10">
        <f t="shared" ref="Q19:Y19" si="5">ROUND(SUM(Q17:Q18),5)</f>
        <v>0</v>
      </c>
      <c r="R19" s="10">
        <f t="shared" si="5"/>
        <v>0</v>
      </c>
      <c r="S19" s="10">
        <f t="shared" si="5"/>
        <v>0</v>
      </c>
      <c r="T19" s="10">
        <f t="shared" si="5"/>
        <v>0</v>
      </c>
      <c r="U19" s="10">
        <f t="shared" si="5"/>
        <v>0</v>
      </c>
      <c r="V19" s="10">
        <f t="shared" si="5"/>
        <v>0</v>
      </c>
      <c r="W19" s="10">
        <f t="shared" si="5"/>
        <v>0</v>
      </c>
      <c r="X19" s="10">
        <f t="shared" si="5"/>
        <v>0</v>
      </c>
      <c r="Y19" s="10">
        <f t="shared" si="5"/>
        <v>0</v>
      </c>
      <c r="Z19" s="10">
        <f>ROUND(SUM(Q19:Y19),5)</f>
        <v>0</v>
      </c>
      <c r="AA19" s="10">
        <f>ROUND(SUM(H19:J19)+P19+Z19,5)</f>
        <v>4.92</v>
      </c>
      <c r="AB19" s="10">
        <f>ROUND(SUM(AB17:AB18),5)</f>
        <v>0</v>
      </c>
    </row>
    <row r="20" spans="1:29" x14ac:dyDescent="0.2">
      <c r="A20" s="9"/>
      <c r="B20" s="9"/>
      <c r="C20" s="9"/>
      <c r="D20" s="9"/>
      <c r="E20" s="9" t="s">
        <v>51</v>
      </c>
      <c r="F20" s="9"/>
      <c r="G20" s="9"/>
      <c r="H20" s="13">
        <v>0</v>
      </c>
      <c r="I20" s="13">
        <v>345</v>
      </c>
      <c r="J20" s="13">
        <v>0</v>
      </c>
      <c r="K20" s="13">
        <v>0</v>
      </c>
      <c r="L20" s="13">
        <v>180</v>
      </c>
      <c r="M20" s="13">
        <v>0</v>
      </c>
      <c r="N20" s="13">
        <v>0</v>
      </c>
      <c r="O20" s="13">
        <v>0</v>
      </c>
      <c r="P20" s="13">
        <f>ROUND(SUM(K20:O20),5)</f>
        <v>180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f>ROUND(SUM(Q20:Y20),5)</f>
        <v>0</v>
      </c>
      <c r="AA20" s="13">
        <f>ROUND(SUM(H20:J20)+P20+Z20,5)</f>
        <v>525</v>
      </c>
      <c r="AB20" s="13">
        <v>0</v>
      </c>
    </row>
    <row r="21" spans="1:29" x14ac:dyDescent="0.2">
      <c r="A21" s="9"/>
      <c r="B21" s="9"/>
      <c r="C21" s="9"/>
      <c r="D21" s="9" t="s">
        <v>52</v>
      </c>
      <c r="E21" s="9"/>
      <c r="F21" s="9"/>
      <c r="G21" s="9"/>
      <c r="H21" s="14">
        <f t="shared" ref="H21:O21" si="6">ROUND(SUM(H4:H7)+H12+H16+SUM(H19:H20),5)</f>
        <v>21046.92</v>
      </c>
      <c r="I21" s="14">
        <f t="shared" si="6"/>
        <v>97355</v>
      </c>
      <c r="J21" s="14">
        <f t="shared" si="6"/>
        <v>3387.92</v>
      </c>
      <c r="K21" s="14">
        <f t="shared" si="6"/>
        <v>0</v>
      </c>
      <c r="L21" s="14">
        <f t="shared" si="6"/>
        <v>24383.5</v>
      </c>
      <c r="M21" s="14">
        <f t="shared" si="6"/>
        <v>0</v>
      </c>
      <c r="N21" s="14">
        <f t="shared" si="6"/>
        <v>5000</v>
      </c>
      <c r="O21" s="14">
        <f t="shared" si="6"/>
        <v>0</v>
      </c>
      <c r="P21" s="14">
        <f>ROUND(SUM(K21:O21),5)</f>
        <v>29383.5</v>
      </c>
      <c r="Q21" s="14">
        <f t="shared" ref="Q21:Y21" si="7">ROUND(SUM(Q4:Q7)+Q12+Q16+SUM(Q19:Q20),5)</f>
        <v>715</v>
      </c>
      <c r="R21" s="14">
        <f t="shared" si="7"/>
        <v>91</v>
      </c>
      <c r="S21" s="14">
        <f t="shared" si="7"/>
        <v>273</v>
      </c>
      <c r="T21" s="14">
        <f t="shared" si="7"/>
        <v>988</v>
      </c>
      <c r="U21" s="14">
        <f t="shared" si="7"/>
        <v>1365</v>
      </c>
      <c r="V21" s="14">
        <f t="shared" si="7"/>
        <v>1092</v>
      </c>
      <c r="W21" s="14">
        <f t="shared" si="7"/>
        <v>351</v>
      </c>
      <c r="X21" s="14">
        <f t="shared" si="7"/>
        <v>1057</v>
      </c>
      <c r="Y21" s="14">
        <f t="shared" si="7"/>
        <v>247</v>
      </c>
      <c r="Z21" s="14">
        <f>ROUND(SUM(Q21:Y21),5)</f>
        <v>6179</v>
      </c>
      <c r="AA21" s="14">
        <f>ROUND(SUM(H21:J21)+P21+Z21,5)</f>
        <v>157352.34</v>
      </c>
      <c r="AB21" s="14">
        <f>ROUND(SUM(AB4:AB7)+AB12+AB16+SUM(AB19:AB20),5)</f>
        <v>160</v>
      </c>
    </row>
    <row r="22" spans="1:29" x14ac:dyDescent="0.2">
      <c r="A22" s="9"/>
      <c r="B22" s="9"/>
      <c r="C22" s="9" t="s">
        <v>53</v>
      </c>
      <c r="D22" s="9"/>
      <c r="E22" s="9"/>
      <c r="F22" s="9"/>
      <c r="G22" s="9"/>
      <c r="H22" s="10">
        <f t="shared" ref="H22:O22" si="8">H21</f>
        <v>21046.92</v>
      </c>
      <c r="I22" s="10">
        <f t="shared" si="8"/>
        <v>97355</v>
      </c>
      <c r="J22" s="10">
        <f t="shared" si="8"/>
        <v>3387.92</v>
      </c>
      <c r="K22" s="10">
        <f t="shared" si="8"/>
        <v>0</v>
      </c>
      <c r="L22" s="10">
        <f t="shared" si="8"/>
        <v>24383.5</v>
      </c>
      <c r="M22" s="10">
        <f t="shared" si="8"/>
        <v>0</v>
      </c>
      <c r="N22" s="10">
        <f t="shared" si="8"/>
        <v>5000</v>
      </c>
      <c r="O22" s="10">
        <f t="shared" si="8"/>
        <v>0</v>
      </c>
      <c r="P22" s="10">
        <f>ROUND(SUM(K22:O22),5)</f>
        <v>29383.5</v>
      </c>
      <c r="Q22" s="10">
        <f t="shared" ref="Q22:Y22" si="9">Q21</f>
        <v>715</v>
      </c>
      <c r="R22" s="10">
        <f t="shared" si="9"/>
        <v>91</v>
      </c>
      <c r="S22" s="10">
        <f t="shared" si="9"/>
        <v>273</v>
      </c>
      <c r="T22" s="10">
        <f t="shared" si="9"/>
        <v>988</v>
      </c>
      <c r="U22" s="10">
        <f t="shared" si="9"/>
        <v>1365</v>
      </c>
      <c r="V22" s="10">
        <f t="shared" si="9"/>
        <v>1092</v>
      </c>
      <c r="W22" s="10">
        <f t="shared" si="9"/>
        <v>351</v>
      </c>
      <c r="X22" s="10">
        <f t="shared" si="9"/>
        <v>1057</v>
      </c>
      <c r="Y22" s="10">
        <f t="shared" si="9"/>
        <v>247</v>
      </c>
      <c r="Z22" s="10">
        <f>ROUND(SUM(Q22:Y22),5)</f>
        <v>6179</v>
      </c>
      <c r="AA22" s="10">
        <f>ROUND(SUM(H22:J22)+P22+Z22,5)</f>
        <v>157352.34</v>
      </c>
      <c r="AB22" s="11">
        <f>SUM(AB2+AB12,AB16,AB19)</f>
        <v>6813.19</v>
      </c>
      <c r="AC22" t="s">
        <v>54</v>
      </c>
    </row>
    <row r="23" spans="1:29" x14ac:dyDescent="0.2">
      <c r="A23" s="9"/>
      <c r="B23" s="9"/>
      <c r="C23" s="9"/>
      <c r="D23" s="9" t="s">
        <v>55</v>
      </c>
      <c r="E23" s="9"/>
      <c r="F23" s="9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9" x14ac:dyDescent="0.2">
      <c r="A24" s="9"/>
      <c r="B24" s="9"/>
      <c r="C24" s="9"/>
      <c r="D24" s="9"/>
      <c r="E24" s="9" t="s">
        <v>56</v>
      </c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9" x14ac:dyDescent="0.2">
      <c r="A25" s="9"/>
      <c r="B25" s="9"/>
      <c r="C25" s="9"/>
      <c r="D25" s="9"/>
      <c r="E25" s="9"/>
      <c r="F25" s="9" t="s">
        <v>57</v>
      </c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9" x14ac:dyDescent="0.2">
      <c r="A26" s="9"/>
      <c r="B26" s="9"/>
      <c r="C26" s="9"/>
      <c r="D26" s="9"/>
      <c r="E26" s="9"/>
      <c r="F26" s="9"/>
      <c r="G26" s="9" t="s">
        <v>58</v>
      </c>
      <c r="H26" s="10">
        <v>15694.9</v>
      </c>
      <c r="I26" s="10">
        <v>20180.349999999999</v>
      </c>
      <c r="J26" s="10">
        <v>2258.8000000000002</v>
      </c>
      <c r="K26" s="10">
        <v>0</v>
      </c>
      <c r="L26" s="10">
        <v>9491.01</v>
      </c>
      <c r="M26" s="10">
        <v>8549.1</v>
      </c>
      <c r="N26" s="10">
        <v>4574.13</v>
      </c>
      <c r="O26" s="10">
        <v>0</v>
      </c>
      <c r="P26" s="10">
        <f>ROUND(SUM(K26:O26),5)</f>
        <v>22614.240000000002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153.62</v>
      </c>
      <c r="Y26" s="10">
        <v>0</v>
      </c>
      <c r="Z26" s="10">
        <f>ROUND(SUM(Q26:Y26),5)</f>
        <v>153.62</v>
      </c>
      <c r="AA26" s="10">
        <f>ROUND(SUM(H26:J26)+P26+Z26,5)</f>
        <v>60901.91</v>
      </c>
      <c r="AB26" s="10">
        <v>153.62</v>
      </c>
    </row>
    <row r="27" spans="1:29" x14ac:dyDescent="0.2">
      <c r="A27" s="9"/>
      <c r="B27" s="9"/>
      <c r="C27" s="9"/>
      <c r="D27" s="9"/>
      <c r="E27" s="9"/>
      <c r="F27" s="9"/>
      <c r="G27" s="9" t="s">
        <v>59</v>
      </c>
      <c r="H27" s="10">
        <v>1386.85</v>
      </c>
      <c r="I27" s="10">
        <v>1795.34</v>
      </c>
      <c r="J27" s="10">
        <v>200.61</v>
      </c>
      <c r="K27" s="10">
        <v>0</v>
      </c>
      <c r="L27" s="10">
        <v>844.69</v>
      </c>
      <c r="M27" s="10">
        <v>756.94</v>
      </c>
      <c r="N27" s="10">
        <v>405.4</v>
      </c>
      <c r="O27" s="10">
        <v>0</v>
      </c>
      <c r="P27" s="10">
        <f>ROUND(SUM(K27:O27),5)</f>
        <v>2007.03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13.72</v>
      </c>
      <c r="Y27" s="10">
        <v>0</v>
      </c>
      <c r="Z27" s="10">
        <f>ROUND(SUM(Q27:Y27),5)</f>
        <v>13.72</v>
      </c>
      <c r="AA27" s="10">
        <f>ROUND(SUM(H27:J27)+P27+Z27,5)</f>
        <v>5403.55</v>
      </c>
      <c r="AB27" s="10">
        <v>13.72</v>
      </c>
    </row>
    <row r="28" spans="1:29" x14ac:dyDescent="0.2">
      <c r="A28" s="9"/>
      <c r="B28" s="9"/>
      <c r="C28" s="9"/>
      <c r="D28" s="9"/>
      <c r="E28" s="9"/>
      <c r="F28" s="9"/>
      <c r="G28" s="9" t="s">
        <v>60</v>
      </c>
      <c r="H28" s="12">
        <v>143.75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>ROUND(SUM(K28:O28),5)</f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f>ROUND(SUM(Q28:Y28),5)</f>
        <v>0</v>
      </c>
      <c r="AA28" s="12">
        <f>ROUND(SUM(H28:J28)+P28+Z28,5)</f>
        <v>143.75</v>
      </c>
      <c r="AB28" s="12">
        <v>0</v>
      </c>
    </row>
    <row r="29" spans="1:29" x14ac:dyDescent="0.2">
      <c r="A29" s="9"/>
      <c r="B29" s="9"/>
      <c r="C29" s="9"/>
      <c r="D29" s="9"/>
      <c r="E29" s="9"/>
      <c r="F29" s="9" t="s">
        <v>61</v>
      </c>
      <c r="G29" s="9"/>
      <c r="H29" s="10">
        <f t="shared" ref="H29:O29" si="10">ROUND(SUM(H25:H28),5)</f>
        <v>17225.5</v>
      </c>
      <c r="I29" s="10">
        <f t="shared" si="10"/>
        <v>21975.69</v>
      </c>
      <c r="J29" s="10">
        <f t="shared" si="10"/>
        <v>2459.41</v>
      </c>
      <c r="K29" s="10">
        <f t="shared" si="10"/>
        <v>0</v>
      </c>
      <c r="L29" s="10">
        <f t="shared" si="10"/>
        <v>10335.700000000001</v>
      </c>
      <c r="M29" s="10">
        <f t="shared" si="10"/>
        <v>9306.0400000000009</v>
      </c>
      <c r="N29" s="10">
        <f t="shared" si="10"/>
        <v>4979.53</v>
      </c>
      <c r="O29" s="10">
        <f t="shared" si="10"/>
        <v>0</v>
      </c>
      <c r="P29" s="10">
        <f>ROUND(SUM(K29:O29),5)</f>
        <v>24621.27</v>
      </c>
      <c r="Q29" s="10">
        <f t="shared" ref="Q29:Y29" si="11">ROUND(SUM(Q25:Q28),5)</f>
        <v>0</v>
      </c>
      <c r="R29" s="10">
        <f t="shared" si="11"/>
        <v>0</v>
      </c>
      <c r="S29" s="10">
        <f t="shared" si="11"/>
        <v>0</v>
      </c>
      <c r="T29" s="10">
        <f t="shared" si="11"/>
        <v>0</v>
      </c>
      <c r="U29" s="10">
        <f t="shared" si="11"/>
        <v>0</v>
      </c>
      <c r="V29" s="10">
        <f t="shared" si="11"/>
        <v>0</v>
      </c>
      <c r="W29" s="10">
        <f t="shared" si="11"/>
        <v>0</v>
      </c>
      <c r="X29" s="10">
        <f t="shared" si="11"/>
        <v>167.34</v>
      </c>
      <c r="Y29" s="10">
        <f t="shared" si="11"/>
        <v>0</v>
      </c>
      <c r="Z29" s="10">
        <f>ROUND(SUM(Q29:Y29),5)</f>
        <v>167.34</v>
      </c>
      <c r="AA29" s="10">
        <f>ROUND(SUM(H29:J29)+P29+Z29,5)</f>
        <v>66449.210000000006</v>
      </c>
      <c r="AB29" s="10">
        <f>ROUND(SUM(AB25:AB28),5)</f>
        <v>167.34</v>
      </c>
      <c r="AC29" t="s">
        <v>62</v>
      </c>
    </row>
    <row r="30" spans="1:29" x14ac:dyDescent="0.2">
      <c r="A30" s="9"/>
      <c r="B30" s="9"/>
      <c r="C30" s="9"/>
      <c r="D30" s="9"/>
      <c r="E30" s="9"/>
      <c r="F30" s="9" t="s">
        <v>63</v>
      </c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9" x14ac:dyDescent="0.2">
      <c r="A31" s="9"/>
      <c r="B31" s="9"/>
      <c r="C31" s="9"/>
      <c r="D31" s="9"/>
      <c r="E31" s="9"/>
      <c r="F31" s="9"/>
      <c r="G31" s="9" t="s">
        <v>64</v>
      </c>
      <c r="H31" s="10">
        <v>2700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f>ROUND(SUM(K31:O31),5)</f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f>ROUND(SUM(Q31:Y31),5)</f>
        <v>0</v>
      </c>
      <c r="AA31" s="10">
        <f>ROUND(SUM(H31:J31)+P31+Z31,5)</f>
        <v>2700</v>
      </c>
      <c r="AB31" s="10">
        <v>0</v>
      </c>
    </row>
    <row r="32" spans="1:29" x14ac:dyDescent="0.2">
      <c r="A32" s="9"/>
      <c r="B32" s="9"/>
      <c r="C32" s="9"/>
      <c r="D32" s="9"/>
      <c r="E32" s="9"/>
      <c r="F32" s="9"/>
      <c r="G32" s="9" t="s">
        <v>65</v>
      </c>
      <c r="H32" s="10">
        <v>0</v>
      </c>
      <c r="I32" s="10">
        <v>95.76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191.64</v>
      </c>
      <c r="P32" s="10">
        <f>ROUND(SUM(K32:O32),5)</f>
        <v>191.64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f>ROUND(SUM(Q32:Y32),5)</f>
        <v>0</v>
      </c>
      <c r="AA32" s="10">
        <f>ROUND(SUM(H32:J32)+P32+Z32,5)</f>
        <v>287.39999999999998</v>
      </c>
      <c r="AB32" s="10">
        <v>0</v>
      </c>
    </row>
    <row r="33" spans="1:29" x14ac:dyDescent="0.2">
      <c r="A33" s="9"/>
      <c r="B33" s="9"/>
      <c r="C33" s="9"/>
      <c r="D33" s="9"/>
      <c r="E33" s="9"/>
      <c r="F33" s="9"/>
      <c r="G33" s="9" t="s">
        <v>66</v>
      </c>
      <c r="H33" s="12">
        <v>0</v>
      </c>
      <c r="I33" s="12">
        <v>687.5</v>
      </c>
      <c r="J33" s="12">
        <v>0</v>
      </c>
      <c r="K33" s="12">
        <v>0</v>
      </c>
      <c r="L33" s="12">
        <v>0</v>
      </c>
      <c r="M33" s="12">
        <v>0</v>
      </c>
      <c r="N33" s="12">
        <v>4500</v>
      </c>
      <c r="O33" s="12">
        <v>0</v>
      </c>
      <c r="P33" s="12">
        <f>ROUND(SUM(K33:O33),5)</f>
        <v>4500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f>ROUND(SUM(Q33:Y33),5)</f>
        <v>0</v>
      </c>
      <c r="AA33" s="12">
        <f>ROUND(SUM(H33:J33)+P33+Z33,5)</f>
        <v>5187.5</v>
      </c>
      <c r="AB33" s="12">
        <v>0</v>
      </c>
    </row>
    <row r="34" spans="1:29" x14ac:dyDescent="0.2">
      <c r="A34" s="9"/>
      <c r="B34" s="9"/>
      <c r="C34" s="9"/>
      <c r="D34" s="9"/>
      <c r="E34" s="9"/>
      <c r="F34" s="9" t="s">
        <v>67</v>
      </c>
      <c r="G34" s="9"/>
      <c r="H34" s="10">
        <f t="shared" ref="H34:O34" si="12">ROUND(SUM(H30:H33),5)</f>
        <v>2700</v>
      </c>
      <c r="I34" s="10">
        <f t="shared" si="12"/>
        <v>783.26</v>
      </c>
      <c r="J34" s="10">
        <f t="shared" si="12"/>
        <v>0</v>
      </c>
      <c r="K34" s="10">
        <f t="shared" si="12"/>
        <v>0</v>
      </c>
      <c r="L34" s="10">
        <f t="shared" si="12"/>
        <v>0</v>
      </c>
      <c r="M34" s="10">
        <f t="shared" si="12"/>
        <v>0</v>
      </c>
      <c r="N34" s="10">
        <f t="shared" si="12"/>
        <v>4500</v>
      </c>
      <c r="O34" s="10">
        <f t="shared" si="12"/>
        <v>191.64</v>
      </c>
      <c r="P34" s="10">
        <f>ROUND(SUM(K34:O34),5)</f>
        <v>4691.6400000000003</v>
      </c>
      <c r="Q34" s="10">
        <f t="shared" ref="Q34:Y34" si="13">ROUND(SUM(Q30:Q33),5)</f>
        <v>0</v>
      </c>
      <c r="R34" s="10">
        <f t="shared" si="13"/>
        <v>0</v>
      </c>
      <c r="S34" s="10">
        <f t="shared" si="13"/>
        <v>0</v>
      </c>
      <c r="T34" s="10">
        <f t="shared" si="13"/>
        <v>0</v>
      </c>
      <c r="U34" s="10">
        <f t="shared" si="13"/>
        <v>0</v>
      </c>
      <c r="V34" s="10">
        <f t="shared" si="13"/>
        <v>0</v>
      </c>
      <c r="W34" s="10">
        <f t="shared" si="13"/>
        <v>0</v>
      </c>
      <c r="X34" s="10">
        <f t="shared" si="13"/>
        <v>0</v>
      </c>
      <c r="Y34" s="10">
        <f t="shared" si="13"/>
        <v>0</v>
      </c>
      <c r="Z34" s="10">
        <f>ROUND(SUM(Q34:Y34),5)</f>
        <v>0</v>
      </c>
      <c r="AA34" s="10">
        <f>ROUND(SUM(H34:J34)+P34+Z34,5)</f>
        <v>8174.9</v>
      </c>
      <c r="AB34" s="10">
        <f>ROUND(SUM(AB30:AB33),5)</f>
        <v>0</v>
      </c>
    </row>
    <row r="35" spans="1:29" x14ac:dyDescent="0.2">
      <c r="A35" s="9"/>
      <c r="B35" s="9"/>
      <c r="C35" s="9"/>
      <c r="D35" s="9"/>
      <c r="E35" s="9"/>
      <c r="F35" s="9" t="s">
        <v>68</v>
      </c>
      <c r="G35" s="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9" x14ac:dyDescent="0.2">
      <c r="A36" s="9"/>
      <c r="B36" s="9"/>
      <c r="C36" s="9"/>
      <c r="D36" s="9"/>
      <c r="E36" s="9"/>
      <c r="F36" s="9"/>
      <c r="G36" s="9" t="s">
        <v>69</v>
      </c>
      <c r="H36" s="10">
        <v>0</v>
      </c>
      <c r="I36" s="10">
        <v>9360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>ROUND(SUM(K36:O36),5)</f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f>ROUND(SUM(Q36:Y36),5)</f>
        <v>0</v>
      </c>
      <c r="AA36" s="10">
        <f>ROUND(SUM(H36:J36)+P36+Z36,5)</f>
        <v>9360</v>
      </c>
      <c r="AB36" s="10">
        <v>0</v>
      </c>
    </row>
    <row r="37" spans="1:29" x14ac:dyDescent="0.2">
      <c r="A37" s="9"/>
      <c r="B37" s="9"/>
      <c r="C37" s="9"/>
      <c r="D37" s="9"/>
      <c r="E37" s="9"/>
      <c r="F37" s="9"/>
      <c r="G37" s="9" t="s">
        <v>70</v>
      </c>
      <c r="H37" s="12">
        <v>1539.98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>ROUND(SUM(K37:O37),5)</f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f>ROUND(SUM(Q37:Y37),5)</f>
        <v>0</v>
      </c>
      <c r="AA37" s="12">
        <f>ROUND(SUM(H37:J37)+P37+Z37,5)</f>
        <v>1539.98</v>
      </c>
      <c r="AB37" s="12">
        <v>0</v>
      </c>
    </row>
    <row r="38" spans="1:29" x14ac:dyDescent="0.2">
      <c r="A38" s="9"/>
      <c r="B38" s="9"/>
      <c r="C38" s="9"/>
      <c r="D38" s="9"/>
      <c r="E38" s="9"/>
      <c r="F38" s="9" t="s">
        <v>71</v>
      </c>
      <c r="G38" s="9"/>
      <c r="H38" s="10">
        <f t="shared" ref="H38:O38" si="14">ROUND(SUM(H35:H37),5)</f>
        <v>1539.98</v>
      </c>
      <c r="I38" s="10">
        <f t="shared" si="14"/>
        <v>9360</v>
      </c>
      <c r="J38" s="10">
        <f t="shared" si="14"/>
        <v>0</v>
      </c>
      <c r="K38" s="10">
        <f t="shared" si="14"/>
        <v>0</v>
      </c>
      <c r="L38" s="10">
        <f t="shared" si="14"/>
        <v>0</v>
      </c>
      <c r="M38" s="10">
        <f t="shared" si="14"/>
        <v>0</v>
      </c>
      <c r="N38" s="10">
        <f t="shared" si="14"/>
        <v>0</v>
      </c>
      <c r="O38" s="10">
        <f t="shared" si="14"/>
        <v>0</v>
      </c>
      <c r="P38" s="10">
        <f>ROUND(SUM(K38:O38),5)</f>
        <v>0</v>
      </c>
      <c r="Q38" s="10">
        <f t="shared" ref="Q38:Y38" si="15">ROUND(SUM(Q35:Q37),5)</f>
        <v>0</v>
      </c>
      <c r="R38" s="10">
        <f t="shared" si="15"/>
        <v>0</v>
      </c>
      <c r="S38" s="10">
        <f t="shared" si="15"/>
        <v>0</v>
      </c>
      <c r="T38" s="10">
        <f t="shared" si="15"/>
        <v>0</v>
      </c>
      <c r="U38" s="10">
        <f t="shared" si="15"/>
        <v>0</v>
      </c>
      <c r="V38" s="10">
        <f t="shared" si="15"/>
        <v>0</v>
      </c>
      <c r="W38" s="10">
        <f t="shared" si="15"/>
        <v>0</v>
      </c>
      <c r="X38" s="10">
        <f t="shared" si="15"/>
        <v>0</v>
      </c>
      <c r="Y38" s="10">
        <f t="shared" si="15"/>
        <v>0</v>
      </c>
      <c r="Z38" s="10">
        <f>ROUND(SUM(Q38:Y38),5)</f>
        <v>0</v>
      </c>
      <c r="AA38" s="10">
        <f>ROUND(SUM(H38:J38)+P38+Z38,5)</f>
        <v>10899.98</v>
      </c>
      <c r="AB38" s="10">
        <f>ROUND(SUM(AB35:AB37),5)</f>
        <v>0</v>
      </c>
    </row>
    <row r="39" spans="1:29" x14ac:dyDescent="0.2">
      <c r="A39" s="9"/>
      <c r="B39" s="9"/>
      <c r="C39" s="9"/>
      <c r="D39" s="9"/>
      <c r="E39" s="9"/>
      <c r="F39" s="9" t="s">
        <v>72</v>
      </c>
      <c r="G39" s="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9" x14ac:dyDescent="0.2">
      <c r="A40" s="9"/>
      <c r="B40" s="9"/>
      <c r="C40" s="9"/>
      <c r="D40" s="9"/>
      <c r="E40" s="9"/>
      <c r="F40" s="9"/>
      <c r="G40" s="9" t="s">
        <v>73</v>
      </c>
      <c r="H40" s="10">
        <v>951.25</v>
      </c>
      <c r="I40" s="10">
        <v>0</v>
      </c>
      <c r="J40" s="10">
        <v>0</v>
      </c>
      <c r="K40" s="10">
        <v>95</v>
      </c>
      <c r="L40" s="10">
        <v>0</v>
      </c>
      <c r="M40" s="10">
        <v>0</v>
      </c>
      <c r="N40" s="10">
        <v>0</v>
      </c>
      <c r="O40" s="10">
        <v>0</v>
      </c>
      <c r="P40" s="10">
        <f t="shared" ref="P40:P49" si="16">ROUND(SUM(K40:O40),5)</f>
        <v>95</v>
      </c>
      <c r="Q40" s="10">
        <v>750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f t="shared" ref="Z40:Z49" si="17">ROUND(SUM(Q40:Y40),5)</f>
        <v>750</v>
      </c>
      <c r="AA40" s="10">
        <f t="shared" ref="AA40:AA49" si="18">ROUND(SUM(H40:J40)+P40+Z40,5)</f>
        <v>1796.25</v>
      </c>
      <c r="AB40" s="10">
        <v>0</v>
      </c>
    </row>
    <row r="41" spans="1:29" x14ac:dyDescent="0.2">
      <c r="A41" s="9"/>
      <c r="B41" s="9"/>
      <c r="C41" s="9"/>
      <c r="D41" s="9"/>
      <c r="E41" s="9"/>
      <c r="F41" s="9"/>
      <c r="G41" s="9" t="s">
        <v>74</v>
      </c>
      <c r="H41" s="10">
        <v>39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f t="shared" si="16"/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f t="shared" si="17"/>
        <v>0</v>
      </c>
      <c r="AA41" s="10">
        <f t="shared" si="18"/>
        <v>39</v>
      </c>
      <c r="AB41" s="10">
        <v>0</v>
      </c>
    </row>
    <row r="42" spans="1:29" x14ac:dyDescent="0.2">
      <c r="A42" s="9"/>
      <c r="B42" s="9"/>
      <c r="C42" s="9"/>
      <c r="D42" s="9"/>
      <c r="E42" s="9"/>
      <c r="F42" s="9"/>
      <c r="G42" s="9" t="s">
        <v>75</v>
      </c>
      <c r="H42" s="10">
        <v>214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f t="shared" si="16"/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f t="shared" si="17"/>
        <v>0</v>
      </c>
      <c r="AA42" s="10">
        <f t="shared" si="18"/>
        <v>214</v>
      </c>
      <c r="AB42" s="10">
        <v>0</v>
      </c>
    </row>
    <row r="43" spans="1:29" x14ac:dyDescent="0.2">
      <c r="A43" s="9"/>
      <c r="B43" s="9"/>
      <c r="C43" s="9"/>
      <c r="D43" s="9"/>
      <c r="E43" s="9"/>
      <c r="F43" s="9"/>
      <c r="G43" s="9" t="s">
        <v>76</v>
      </c>
      <c r="H43" s="10">
        <v>0</v>
      </c>
      <c r="I43" s="10">
        <v>1940.4</v>
      </c>
      <c r="J43" s="10">
        <v>0</v>
      </c>
      <c r="K43" s="10">
        <v>0</v>
      </c>
      <c r="L43" s="10">
        <v>3880.8</v>
      </c>
      <c r="M43" s="10">
        <v>0</v>
      </c>
      <c r="N43" s="10">
        <v>0</v>
      </c>
      <c r="O43" s="10">
        <v>0</v>
      </c>
      <c r="P43" s="10">
        <f t="shared" si="16"/>
        <v>3880.8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f t="shared" si="17"/>
        <v>0</v>
      </c>
      <c r="AA43" s="10">
        <f t="shared" si="18"/>
        <v>5821.2</v>
      </c>
      <c r="AB43" s="10">
        <v>0</v>
      </c>
    </row>
    <row r="44" spans="1:29" x14ac:dyDescent="0.2">
      <c r="A44" s="9"/>
      <c r="B44" s="9"/>
      <c r="C44" s="9"/>
      <c r="D44" s="9"/>
      <c r="E44" s="9"/>
      <c r="F44" s="9"/>
      <c r="G44" s="9" t="s">
        <v>77</v>
      </c>
      <c r="H44" s="10">
        <v>0</v>
      </c>
      <c r="I44" s="10">
        <v>1476.69</v>
      </c>
      <c r="J44" s="10">
        <v>90.3</v>
      </c>
      <c r="K44" s="10">
        <v>0</v>
      </c>
      <c r="L44" s="10">
        <v>1050.8</v>
      </c>
      <c r="M44" s="10">
        <v>0</v>
      </c>
      <c r="N44" s="10">
        <v>0</v>
      </c>
      <c r="O44" s="10">
        <v>0</v>
      </c>
      <c r="P44" s="10">
        <f t="shared" si="16"/>
        <v>1050.8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6.17</v>
      </c>
      <c r="Y44" s="10">
        <v>0</v>
      </c>
      <c r="Z44" s="10">
        <f t="shared" si="17"/>
        <v>6.17</v>
      </c>
      <c r="AA44" s="10">
        <f t="shared" si="18"/>
        <v>2623.96</v>
      </c>
      <c r="AB44" s="10">
        <v>6.17</v>
      </c>
      <c r="AC44" t="s">
        <v>62</v>
      </c>
    </row>
    <row r="45" spans="1:29" x14ac:dyDescent="0.2">
      <c r="A45" s="9"/>
      <c r="B45" s="9"/>
      <c r="C45" s="9"/>
      <c r="D45" s="9"/>
      <c r="E45" s="9"/>
      <c r="F45" s="9"/>
      <c r="G45" s="9" t="s">
        <v>78</v>
      </c>
      <c r="H45" s="10">
        <v>868.9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16"/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f t="shared" si="17"/>
        <v>0</v>
      </c>
      <c r="AA45" s="10">
        <f t="shared" si="18"/>
        <v>868.9</v>
      </c>
      <c r="AB45" s="10">
        <v>0</v>
      </c>
    </row>
    <row r="46" spans="1:29" x14ac:dyDescent="0.2">
      <c r="A46" s="9"/>
      <c r="B46" s="9"/>
      <c r="C46" s="9"/>
      <c r="D46" s="9"/>
      <c r="E46" s="9"/>
      <c r="F46" s="9"/>
      <c r="G46" s="9" t="s">
        <v>79</v>
      </c>
      <c r="H46" s="10">
        <v>350.58</v>
      </c>
      <c r="I46" s="10">
        <v>2.6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f t="shared" si="16"/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f t="shared" si="17"/>
        <v>0</v>
      </c>
      <c r="AA46" s="10">
        <f t="shared" si="18"/>
        <v>353.18</v>
      </c>
      <c r="AB46" s="11">
        <v>50</v>
      </c>
      <c r="AC46" t="s">
        <v>80</v>
      </c>
    </row>
    <row r="47" spans="1:29" x14ac:dyDescent="0.2">
      <c r="A47" s="9"/>
      <c r="B47" s="9"/>
      <c r="C47" s="9"/>
      <c r="D47" s="9"/>
      <c r="E47" s="9"/>
      <c r="F47" s="9"/>
      <c r="G47" s="9" t="s">
        <v>81</v>
      </c>
      <c r="H47" s="10">
        <v>0</v>
      </c>
      <c r="I47" s="10">
        <v>6.51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f t="shared" si="16"/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f t="shared" si="17"/>
        <v>0</v>
      </c>
      <c r="AA47" s="10">
        <f t="shared" si="18"/>
        <v>6.51</v>
      </c>
      <c r="AB47" s="11">
        <v>150</v>
      </c>
      <c r="AC47" t="s">
        <v>80</v>
      </c>
    </row>
    <row r="48" spans="1:29" x14ac:dyDescent="0.2">
      <c r="A48" s="9"/>
      <c r="B48" s="9"/>
      <c r="C48" s="9"/>
      <c r="D48" s="9"/>
      <c r="E48" s="9"/>
      <c r="F48" s="9"/>
      <c r="G48" s="9" t="s">
        <v>82</v>
      </c>
      <c r="H48" s="12">
        <v>310.23</v>
      </c>
      <c r="I48" s="12">
        <v>99</v>
      </c>
      <c r="J48" s="12">
        <v>0</v>
      </c>
      <c r="K48" s="12">
        <v>0</v>
      </c>
      <c r="L48" s="12">
        <v>207</v>
      </c>
      <c r="M48" s="12">
        <v>0</v>
      </c>
      <c r="N48" s="12">
        <v>0</v>
      </c>
      <c r="O48" s="12">
        <v>0</v>
      </c>
      <c r="P48" s="12">
        <f t="shared" si="16"/>
        <v>207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f t="shared" si="17"/>
        <v>0</v>
      </c>
      <c r="AA48" s="12">
        <f t="shared" si="18"/>
        <v>616.23</v>
      </c>
      <c r="AB48" s="15">
        <v>150</v>
      </c>
      <c r="AC48" t="s">
        <v>80</v>
      </c>
    </row>
    <row r="49" spans="1:32" x14ac:dyDescent="0.2">
      <c r="A49" s="9"/>
      <c r="B49" s="9"/>
      <c r="C49" s="9"/>
      <c r="D49" s="9"/>
      <c r="E49" s="9"/>
      <c r="F49" s="9" t="s">
        <v>83</v>
      </c>
      <c r="G49" s="9"/>
      <c r="H49" s="10">
        <f t="shared" ref="H49:O49" si="19">ROUND(SUM(H39:H48),5)</f>
        <v>2733.96</v>
      </c>
      <c r="I49" s="10">
        <f t="shared" si="19"/>
        <v>3525.2</v>
      </c>
      <c r="J49" s="10">
        <f t="shared" si="19"/>
        <v>90.3</v>
      </c>
      <c r="K49" s="10">
        <f t="shared" si="19"/>
        <v>95</v>
      </c>
      <c r="L49" s="10">
        <f t="shared" si="19"/>
        <v>5138.6000000000004</v>
      </c>
      <c r="M49" s="10">
        <f t="shared" si="19"/>
        <v>0</v>
      </c>
      <c r="N49" s="10">
        <f t="shared" si="19"/>
        <v>0</v>
      </c>
      <c r="O49" s="10">
        <f t="shared" si="19"/>
        <v>0</v>
      </c>
      <c r="P49" s="10">
        <f t="shared" si="16"/>
        <v>5233.6000000000004</v>
      </c>
      <c r="Q49" s="10">
        <f t="shared" ref="Q49:Y49" si="20">ROUND(SUM(Q39:Q48),5)</f>
        <v>750</v>
      </c>
      <c r="R49" s="10">
        <f t="shared" si="20"/>
        <v>0</v>
      </c>
      <c r="S49" s="10">
        <f t="shared" si="20"/>
        <v>0</v>
      </c>
      <c r="T49" s="10">
        <f t="shared" si="20"/>
        <v>0</v>
      </c>
      <c r="U49" s="10">
        <f t="shared" si="20"/>
        <v>0</v>
      </c>
      <c r="V49" s="10">
        <f t="shared" si="20"/>
        <v>0</v>
      </c>
      <c r="W49" s="10">
        <f t="shared" si="20"/>
        <v>0</v>
      </c>
      <c r="X49" s="10">
        <f t="shared" si="20"/>
        <v>6.17</v>
      </c>
      <c r="Y49" s="10">
        <f t="shared" si="20"/>
        <v>0</v>
      </c>
      <c r="Z49" s="10">
        <f t="shared" si="17"/>
        <v>756.17</v>
      </c>
      <c r="AA49" s="10">
        <f t="shared" si="18"/>
        <v>12339.23</v>
      </c>
      <c r="AB49" s="10">
        <f>ROUND(SUM(AB39:AB48),5)</f>
        <v>356.17</v>
      </c>
      <c r="AD49" s="16" t="s">
        <v>84</v>
      </c>
      <c r="AE49" s="16"/>
      <c r="AF49" s="16"/>
    </row>
    <row r="50" spans="1:32" x14ac:dyDescent="0.2">
      <c r="A50" s="9"/>
      <c r="B50" s="9"/>
      <c r="C50" s="9"/>
      <c r="D50" s="9"/>
      <c r="E50" s="9"/>
      <c r="F50" s="9" t="s">
        <v>85</v>
      </c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D50" t="s">
        <v>86</v>
      </c>
      <c r="AF50" s="17">
        <v>600</v>
      </c>
    </row>
    <row r="51" spans="1:32" x14ac:dyDescent="0.2">
      <c r="A51" s="9"/>
      <c r="B51" s="9"/>
      <c r="C51" s="9"/>
      <c r="D51" s="9"/>
      <c r="E51" s="9"/>
      <c r="F51" s="9"/>
      <c r="G51" s="9" t="s">
        <v>87</v>
      </c>
      <c r="H51" s="10">
        <v>100</v>
      </c>
      <c r="I51" s="10">
        <v>590.70000000000005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f>ROUND(SUM(K51:O51),5)</f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f>ROUND(SUM(Q51:Y51),5)</f>
        <v>0</v>
      </c>
      <c r="AA51" s="10">
        <f>ROUND(SUM(H51:J51)+P51+Z51,5)</f>
        <v>690.7</v>
      </c>
      <c r="AB51" s="10">
        <v>0</v>
      </c>
      <c r="AD51" t="s">
        <v>88</v>
      </c>
      <c r="AF51" s="17">
        <v>65</v>
      </c>
    </row>
    <row r="52" spans="1:32" x14ac:dyDescent="0.2">
      <c r="A52" s="9"/>
      <c r="B52" s="9"/>
      <c r="C52" s="9"/>
      <c r="D52" s="9"/>
      <c r="E52" s="9"/>
      <c r="F52" s="9"/>
      <c r="G52" s="9" t="s">
        <v>89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f>ROUND(SUM(K52:O52),5)</f>
        <v>0</v>
      </c>
      <c r="Q52" s="10">
        <v>25</v>
      </c>
      <c r="R52" s="10">
        <v>0</v>
      </c>
      <c r="S52" s="10">
        <v>0</v>
      </c>
      <c r="T52" s="10">
        <v>0</v>
      </c>
      <c r="U52" s="10">
        <v>90</v>
      </c>
      <c r="V52" s="10">
        <v>0</v>
      </c>
      <c r="W52" s="10">
        <v>0</v>
      </c>
      <c r="X52" s="10">
        <v>0</v>
      </c>
      <c r="Y52" s="10">
        <v>0</v>
      </c>
      <c r="Z52" s="10">
        <f>ROUND(SUM(Q52:Y52),5)</f>
        <v>115</v>
      </c>
      <c r="AA52" s="10">
        <f>ROUND(SUM(H52:J52)+P52+Z52,5)</f>
        <v>115</v>
      </c>
      <c r="AB52" s="10">
        <v>0</v>
      </c>
      <c r="AD52" t="s">
        <v>90</v>
      </c>
      <c r="AF52" s="17">
        <v>200</v>
      </c>
    </row>
    <row r="53" spans="1:32" x14ac:dyDescent="0.2">
      <c r="A53" s="9"/>
      <c r="B53" s="9"/>
      <c r="C53" s="9"/>
      <c r="D53" s="9"/>
      <c r="E53" s="9"/>
      <c r="F53" s="9"/>
      <c r="G53" s="9" t="s">
        <v>91</v>
      </c>
      <c r="H53" s="12">
        <v>1559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>ROUND(SUM(K53:O53),5)</f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f>ROUND(SUM(Q53:Y53),5)</f>
        <v>0</v>
      </c>
      <c r="AA53" s="12">
        <f>ROUND(SUM(H53:J53)+P53+Z53,5)</f>
        <v>1559</v>
      </c>
      <c r="AB53" s="12">
        <v>0</v>
      </c>
      <c r="AD53" t="s">
        <v>92</v>
      </c>
      <c r="AF53" s="18">
        <v>150</v>
      </c>
    </row>
    <row r="54" spans="1:32" x14ac:dyDescent="0.2">
      <c r="A54" s="9"/>
      <c r="B54" s="9"/>
      <c r="C54" s="9"/>
      <c r="D54" s="9"/>
      <c r="E54" s="9"/>
      <c r="F54" s="9" t="s">
        <v>93</v>
      </c>
      <c r="G54" s="9"/>
      <c r="H54" s="10">
        <f t="shared" ref="H54:O54" si="21">ROUND(SUM(H50:H53),5)</f>
        <v>1659</v>
      </c>
      <c r="I54" s="10">
        <f t="shared" si="21"/>
        <v>590.70000000000005</v>
      </c>
      <c r="J54" s="10">
        <f t="shared" si="21"/>
        <v>0</v>
      </c>
      <c r="K54" s="10">
        <f t="shared" si="21"/>
        <v>0</v>
      </c>
      <c r="L54" s="10">
        <f t="shared" si="21"/>
        <v>0</v>
      </c>
      <c r="M54" s="10">
        <f t="shared" si="21"/>
        <v>0</v>
      </c>
      <c r="N54" s="10">
        <f t="shared" si="21"/>
        <v>0</v>
      </c>
      <c r="O54" s="10">
        <f t="shared" si="21"/>
        <v>0</v>
      </c>
      <c r="P54" s="10">
        <f>ROUND(SUM(K54:O54),5)</f>
        <v>0</v>
      </c>
      <c r="Q54" s="10">
        <f t="shared" ref="Q54:Y54" si="22">ROUND(SUM(Q50:Q53),5)</f>
        <v>25</v>
      </c>
      <c r="R54" s="10">
        <f t="shared" si="22"/>
        <v>0</v>
      </c>
      <c r="S54" s="10">
        <f t="shared" si="22"/>
        <v>0</v>
      </c>
      <c r="T54" s="10">
        <f t="shared" si="22"/>
        <v>0</v>
      </c>
      <c r="U54" s="10">
        <f t="shared" si="22"/>
        <v>90</v>
      </c>
      <c r="V54" s="10">
        <f t="shared" si="22"/>
        <v>0</v>
      </c>
      <c r="W54" s="10">
        <f t="shared" si="22"/>
        <v>0</v>
      </c>
      <c r="X54" s="10">
        <f t="shared" si="22"/>
        <v>0</v>
      </c>
      <c r="Y54" s="10">
        <f t="shared" si="22"/>
        <v>0</v>
      </c>
      <c r="Z54" s="10">
        <f>ROUND(SUM(Q54:Y54),5)</f>
        <v>115</v>
      </c>
      <c r="AA54" s="10">
        <f>ROUND(SUM(H54:J54)+P54+Z54,5)</f>
        <v>2364.6999999999998</v>
      </c>
      <c r="AB54" s="10">
        <f>ROUND(SUM(AB50:AB53),5)</f>
        <v>0</v>
      </c>
      <c r="AF54" s="17">
        <f>SUM(AF50:AF53)</f>
        <v>1015</v>
      </c>
    </row>
    <row r="55" spans="1:32" x14ac:dyDescent="0.2">
      <c r="A55" s="9"/>
      <c r="B55" s="9"/>
      <c r="C55" s="9"/>
      <c r="D55" s="9"/>
      <c r="E55" s="9"/>
      <c r="F55" s="9" t="s">
        <v>94</v>
      </c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F55" s="17"/>
    </row>
    <row r="56" spans="1:32" x14ac:dyDescent="0.2">
      <c r="A56" s="9"/>
      <c r="B56" s="9"/>
      <c r="C56" s="9"/>
      <c r="D56" s="9"/>
      <c r="E56" s="9"/>
      <c r="F56" s="9"/>
      <c r="G56" s="9" t="s">
        <v>95</v>
      </c>
      <c r="H56" s="10">
        <v>0</v>
      </c>
      <c r="I56" s="10">
        <v>0</v>
      </c>
      <c r="J56" s="10">
        <v>0</v>
      </c>
      <c r="K56" s="10">
        <v>884.68</v>
      </c>
      <c r="L56" s="10">
        <v>0</v>
      </c>
      <c r="M56" s="10">
        <v>0</v>
      </c>
      <c r="N56" s="10">
        <v>0</v>
      </c>
      <c r="O56" s="10">
        <v>0</v>
      </c>
      <c r="P56" s="10">
        <f t="shared" ref="P56:P63" si="23">ROUND(SUM(K56:O56),5)</f>
        <v>884.68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f t="shared" ref="Z56:Z63" si="24">ROUND(SUM(Q56:Y56),5)</f>
        <v>0</v>
      </c>
      <c r="AA56" s="10">
        <f t="shared" ref="AA56:AA63" si="25">ROUND(SUM(H56:J56)+P56+Z56,5)</f>
        <v>884.68</v>
      </c>
      <c r="AB56" s="11">
        <f>SUM(AF63,AF54)</f>
        <v>3680</v>
      </c>
      <c r="AC56" t="s">
        <v>96</v>
      </c>
      <c r="AF56" s="17"/>
    </row>
    <row r="57" spans="1:32" x14ac:dyDescent="0.2">
      <c r="A57" s="9"/>
      <c r="B57" s="9"/>
      <c r="C57" s="9"/>
      <c r="D57" s="9"/>
      <c r="E57" s="9"/>
      <c r="F57" s="9"/>
      <c r="G57" s="9" t="s">
        <v>97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595</v>
      </c>
      <c r="O57" s="13">
        <v>0</v>
      </c>
      <c r="P57" s="13">
        <f t="shared" si="23"/>
        <v>595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f t="shared" si="24"/>
        <v>0</v>
      </c>
      <c r="AA57" s="13">
        <f t="shared" si="25"/>
        <v>595</v>
      </c>
      <c r="AB57" s="13">
        <v>0</v>
      </c>
      <c r="AF57" s="17"/>
    </row>
    <row r="58" spans="1:32" x14ac:dyDescent="0.2">
      <c r="A58" s="9"/>
      <c r="B58" s="9"/>
      <c r="C58" s="9"/>
      <c r="D58" s="9"/>
      <c r="E58" s="9"/>
      <c r="F58" s="9" t="s">
        <v>98</v>
      </c>
      <c r="G58" s="9"/>
      <c r="H58" s="14">
        <f t="shared" ref="H58:O58" si="26">ROUND(SUM(H55:H57),5)</f>
        <v>0</v>
      </c>
      <c r="I58" s="14">
        <f t="shared" si="26"/>
        <v>0</v>
      </c>
      <c r="J58" s="14">
        <f t="shared" si="26"/>
        <v>0</v>
      </c>
      <c r="K58" s="14">
        <f t="shared" si="26"/>
        <v>884.68</v>
      </c>
      <c r="L58" s="14">
        <f t="shared" si="26"/>
        <v>0</v>
      </c>
      <c r="M58" s="14">
        <f t="shared" si="26"/>
        <v>0</v>
      </c>
      <c r="N58" s="14">
        <f t="shared" si="26"/>
        <v>595</v>
      </c>
      <c r="O58" s="14">
        <f t="shared" si="26"/>
        <v>0</v>
      </c>
      <c r="P58" s="14">
        <f t="shared" si="23"/>
        <v>1479.68</v>
      </c>
      <c r="Q58" s="14">
        <f t="shared" ref="Q58:Y58" si="27">ROUND(SUM(Q55:Q57),5)</f>
        <v>0</v>
      </c>
      <c r="R58" s="14">
        <f t="shared" si="27"/>
        <v>0</v>
      </c>
      <c r="S58" s="14">
        <f t="shared" si="27"/>
        <v>0</v>
      </c>
      <c r="T58" s="14">
        <f t="shared" si="27"/>
        <v>0</v>
      </c>
      <c r="U58" s="14">
        <f t="shared" si="27"/>
        <v>0</v>
      </c>
      <c r="V58" s="14">
        <f t="shared" si="27"/>
        <v>0</v>
      </c>
      <c r="W58" s="14">
        <f t="shared" si="27"/>
        <v>0</v>
      </c>
      <c r="X58" s="14">
        <f t="shared" si="27"/>
        <v>0</v>
      </c>
      <c r="Y58" s="14">
        <f t="shared" si="27"/>
        <v>0</v>
      </c>
      <c r="Z58" s="14">
        <f t="shared" si="24"/>
        <v>0</v>
      </c>
      <c r="AA58" s="14">
        <f t="shared" si="25"/>
        <v>1479.68</v>
      </c>
      <c r="AB58" s="14">
        <f>ROUND(SUM(AB55:AB57),5)</f>
        <v>3680</v>
      </c>
      <c r="AD58" s="16" t="s">
        <v>99</v>
      </c>
      <c r="AE58" s="16"/>
      <c r="AF58" s="19"/>
    </row>
    <row r="59" spans="1:32" x14ac:dyDescent="0.2">
      <c r="A59" s="9"/>
      <c r="B59" s="9"/>
      <c r="C59" s="9"/>
      <c r="D59" s="9"/>
      <c r="E59" s="9" t="s">
        <v>100</v>
      </c>
      <c r="F59" s="9"/>
      <c r="G59" s="9"/>
      <c r="H59" s="10">
        <f t="shared" ref="H59:O59" si="28">ROUND(H24+H29+H34+H38+H49+H54+H58,5)</f>
        <v>25858.44</v>
      </c>
      <c r="I59" s="10">
        <f t="shared" si="28"/>
        <v>36234.85</v>
      </c>
      <c r="J59" s="10">
        <f t="shared" si="28"/>
        <v>2549.71</v>
      </c>
      <c r="K59" s="10">
        <f t="shared" si="28"/>
        <v>979.68</v>
      </c>
      <c r="L59" s="10">
        <f t="shared" si="28"/>
        <v>15474.3</v>
      </c>
      <c r="M59" s="10">
        <f t="shared" si="28"/>
        <v>9306.0400000000009</v>
      </c>
      <c r="N59" s="10">
        <f t="shared" si="28"/>
        <v>10074.530000000001</v>
      </c>
      <c r="O59" s="10">
        <f t="shared" si="28"/>
        <v>191.64</v>
      </c>
      <c r="P59" s="10">
        <f t="shared" si="23"/>
        <v>36026.19</v>
      </c>
      <c r="Q59" s="10">
        <f t="shared" ref="Q59:Y59" si="29">ROUND(Q24+Q29+Q34+Q38+Q49+Q54+Q58,5)</f>
        <v>775</v>
      </c>
      <c r="R59" s="10">
        <f t="shared" si="29"/>
        <v>0</v>
      </c>
      <c r="S59" s="10">
        <f t="shared" si="29"/>
        <v>0</v>
      </c>
      <c r="T59" s="10">
        <f t="shared" si="29"/>
        <v>0</v>
      </c>
      <c r="U59" s="10">
        <f t="shared" si="29"/>
        <v>90</v>
      </c>
      <c r="V59" s="10">
        <f t="shared" si="29"/>
        <v>0</v>
      </c>
      <c r="W59" s="10">
        <f t="shared" si="29"/>
        <v>0</v>
      </c>
      <c r="X59" s="10">
        <f t="shared" si="29"/>
        <v>173.51</v>
      </c>
      <c r="Y59" s="10">
        <f t="shared" si="29"/>
        <v>0</v>
      </c>
      <c r="Z59" s="10">
        <f t="shared" si="24"/>
        <v>1038.51</v>
      </c>
      <c r="AA59" s="10">
        <f t="shared" si="25"/>
        <v>101707.7</v>
      </c>
      <c r="AB59" s="10">
        <f>ROUND(AB24+AB29+AB34+AB38+AB49+AB54+AB58,5)</f>
        <v>4203.51</v>
      </c>
      <c r="AD59" s="20" t="s">
        <v>86</v>
      </c>
      <c r="AE59" s="20"/>
      <c r="AF59" s="21">
        <v>600</v>
      </c>
    </row>
    <row r="60" spans="1:32" x14ac:dyDescent="0.2">
      <c r="A60" s="9"/>
      <c r="B60" s="9"/>
      <c r="C60" s="9"/>
      <c r="D60" s="9"/>
      <c r="E60" s="9" t="s">
        <v>101</v>
      </c>
      <c r="F60" s="9"/>
      <c r="G60" s="9"/>
      <c r="H60" s="13">
        <v>50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23"/>
        <v>0</v>
      </c>
      <c r="Q60" s="13">
        <v>0</v>
      </c>
      <c r="R60" s="13">
        <v>0</v>
      </c>
      <c r="S60" s="13">
        <v>215</v>
      </c>
      <c r="T60" s="13">
        <v>0</v>
      </c>
      <c r="U60" s="13">
        <v>110</v>
      </c>
      <c r="V60" s="13">
        <v>0</v>
      </c>
      <c r="W60" s="13">
        <v>0</v>
      </c>
      <c r="X60" s="13">
        <v>150</v>
      </c>
      <c r="Y60" s="13">
        <v>0</v>
      </c>
      <c r="Z60" s="13">
        <f t="shared" si="24"/>
        <v>475</v>
      </c>
      <c r="AA60" s="13">
        <f t="shared" si="25"/>
        <v>525</v>
      </c>
      <c r="AB60" s="13">
        <v>150</v>
      </c>
      <c r="AD60" s="20" t="s">
        <v>102</v>
      </c>
      <c r="AE60" s="20"/>
      <c r="AF60" s="21">
        <v>2000</v>
      </c>
    </row>
    <row r="61" spans="1:32" x14ac:dyDescent="0.2">
      <c r="A61" s="9"/>
      <c r="B61" s="9"/>
      <c r="C61" s="9"/>
      <c r="D61" s="9" t="s">
        <v>103</v>
      </c>
      <c r="E61" s="9"/>
      <c r="F61" s="9"/>
      <c r="G61" s="9"/>
      <c r="H61" s="22">
        <f t="shared" ref="H61:O61" si="30">ROUND(H23+SUM(H59:H60),5)</f>
        <v>25908.44</v>
      </c>
      <c r="I61" s="22">
        <f t="shared" si="30"/>
        <v>36234.85</v>
      </c>
      <c r="J61" s="22">
        <f t="shared" si="30"/>
        <v>2549.71</v>
      </c>
      <c r="K61" s="22">
        <f t="shared" si="30"/>
        <v>979.68</v>
      </c>
      <c r="L61" s="22">
        <f t="shared" si="30"/>
        <v>15474.3</v>
      </c>
      <c r="M61" s="22">
        <f t="shared" si="30"/>
        <v>9306.0400000000009</v>
      </c>
      <c r="N61" s="22">
        <f t="shared" si="30"/>
        <v>10074.530000000001</v>
      </c>
      <c r="O61" s="22">
        <f t="shared" si="30"/>
        <v>191.64</v>
      </c>
      <c r="P61" s="22">
        <f t="shared" si="23"/>
        <v>36026.19</v>
      </c>
      <c r="Q61" s="22">
        <f t="shared" ref="Q61:Y61" si="31">ROUND(Q23+SUM(Q59:Q60),5)</f>
        <v>775</v>
      </c>
      <c r="R61" s="22">
        <f t="shared" si="31"/>
        <v>0</v>
      </c>
      <c r="S61" s="22">
        <f t="shared" si="31"/>
        <v>215</v>
      </c>
      <c r="T61" s="22">
        <f t="shared" si="31"/>
        <v>0</v>
      </c>
      <c r="U61" s="22">
        <f t="shared" si="31"/>
        <v>200</v>
      </c>
      <c r="V61" s="22">
        <f t="shared" si="31"/>
        <v>0</v>
      </c>
      <c r="W61" s="22">
        <f t="shared" si="31"/>
        <v>0</v>
      </c>
      <c r="X61" s="22">
        <f t="shared" si="31"/>
        <v>323.51</v>
      </c>
      <c r="Y61" s="22">
        <f t="shared" si="31"/>
        <v>0</v>
      </c>
      <c r="Z61" s="22">
        <f t="shared" si="24"/>
        <v>1513.51</v>
      </c>
      <c r="AA61" s="22">
        <f t="shared" si="25"/>
        <v>102232.7</v>
      </c>
      <c r="AB61" s="22">
        <f>ROUND(AB23+SUM(AB59:AB60),5)</f>
        <v>4353.51</v>
      </c>
      <c r="AD61" s="20" t="s">
        <v>88</v>
      </c>
      <c r="AE61" s="20"/>
      <c r="AF61" s="21">
        <v>65</v>
      </c>
    </row>
    <row r="62" spans="1:32" x14ac:dyDescent="0.2">
      <c r="A62" s="9"/>
      <c r="B62" s="9" t="s">
        <v>104</v>
      </c>
      <c r="C62" s="9"/>
      <c r="D62" s="9"/>
      <c r="E62" s="9"/>
      <c r="F62" s="9"/>
      <c r="G62" s="9"/>
      <c r="H62" s="22">
        <f t="shared" ref="H62:O62" si="32">ROUND(H3+H22-H61,5)</f>
        <v>-4861.5200000000004</v>
      </c>
      <c r="I62" s="22">
        <f t="shared" si="32"/>
        <v>61120.15</v>
      </c>
      <c r="J62" s="22">
        <f t="shared" si="32"/>
        <v>838.21</v>
      </c>
      <c r="K62" s="22">
        <f t="shared" si="32"/>
        <v>-979.68</v>
      </c>
      <c r="L62" s="22">
        <f t="shared" si="32"/>
        <v>8909.2000000000007</v>
      </c>
      <c r="M62" s="22">
        <f t="shared" si="32"/>
        <v>-9306.0400000000009</v>
      </c>
      <c r="N62" s="22">
        <f t="shared" si="32"/>
        <v>-5074.53</v>
      </c>
      <c r="O62" s="22">
        <f t="shared" si="32"/>
        <v>-191.64</v>
      </c>
      <c r="P62" s="22">
        <f t="shared" si="23"/>
        <v>-6642.69</v>
      </c>
      <c r="Q62" s="22">
        <f t="shared" ref="Q62:Y62" si="33">ROUND(Q3+Q22-Q61,5)</f>
        <v>-60</v>
      </c>
      <c r="R62" s="22">
        <f t="shared" si="33"/>
        <v>91</v>
      </c>
      <c r="S62" s="22">
        <f t="shared" si="33"/>
        <v>58</v>
      </c>
      <c r="T62" s="22">
        <f t="shared" si="33"/>
        <v>988</v>
      </c>
      <c r="U62" s="22">
        <f t="shared" si="33"/>
        <v>1165</v>
      </c>
      <c r="V62" s="22">
        <f t="shared" si="33"/>
        <v>1092</v>
      </c>
      <c r="W62" s="22">
        <f t="shared" si="33"/>
        <v>351</v>
      </c>
      <c r="X62" s="22">
        <f t="shared" si="33"/>
        <v>733.49</v>
      </c>
      <c r="Y62" s="22">
        <f t="shared" si="33"/>
        <v>247</v>
      </c>
      <c r="Z62" s="22">
        <f t="shared" si="24"/>
        <v>4665.49</v>
      </c>
      <c r="AA62" s="22">
        <f t="shared" si="25"/>
        <v>55119.64</v>
      </c>
      <c r="AB62" s="22">
        <f>ROUND(AB3+AB22-AB61,5)</f>
        <v>2459.6799999999998</v>
      </c>
      <c r="AF62" s="18"/>
    </row>
    <row r="63" spans="1:32" s="24" customFormat="1" x14ac:dyDescent="0.2">
      <c r="A63" s="9" t="s">
        <v>105</v>
      </c>
      <c r="B63" s="9"/>
      <c r="C63" s="9"/>
      <c r="D63" s="9"/>
      <c r="E63" s="9"/>
      <c r="F63" s="9"/>
      <c r="G63" s="9"/>
      <c r="H63" s="23">
        <f t="shared" ref="H63:O63" si="34">H62</f>
        <v>-4861.5200000000004</v>
      </c>
      <c r="I63" s="23">
        <f t="shared" si="34"/>
        <v>61120.15</v>
      </c>
      <c r="J63" s="23">
        <f t="shared" si="34"/>
        <v>838.21</v>
      </c>
      <c r="K63" s="23">
        <f t="shared" si="34"/>
        <v>-979.68</v>
      </c>
      <c r="L63" s="23">
        <f t="shared" si="34"/>
        <v>8909.2000000000007</v>
      </c>
      <c r="M63" s="23">
        <f t="shared" si="34"/>
        <v>-9306.0400000000009</v>
      </c>
      <c r="N63" s="23">
        <f t="shared" si="34"/>
        <v>-5074.53</v>
      </c>
      <c r="O63" s="23">
        <f t="shared" si="34"/>
        <v>-191.64</v>
      </c>
      <c r="P63" s="23">
        <f t="shared" si="23"/>
        <v>-6642.69</v>
      </c>
      <c r="Q63" s="23">
        <f t="shared" ref="Q63:Y63" si="35">Q62</f>
        <v>-60</v>
      </c>
      <c r="R63" s="23">
        <f t="shared" si="35"/>
        <v>91</v>
      </c>
      <c r="S63" s="23">
        <f t="shared" si="35"/>
        <v>58</v>
      </c>
      <c r="T63" s="23">
        <f t="shared" si="35"/>
        <v>988</v>
      </c>
      <c r="U63" s="23">
        <f t="shared" si="35"/>
        <v>1165</v>
      </c>
      <c r="V63" s="23">
        <f t="shared" si="35"/>
        <v>1092</v>
      </c>
      <c r="W63" s="23">
        <f t="shared" si="35"/>
        <v>351</v>
      </c>
      <c r="X63" s="23">
        <f t="shared" si="35"/>
        <v>733.49</v>
      </c>
      <c r="Y63" s="23">
        <f t="shared" si="35"/>
        <v>247</v>
      </c>
      <c r="Z63" s="23">
        <f t="shared" si="24"/>
        <v>4665.49</v>
      </c>
      <c r="AA63" s="23">
        <f t="shared" si="25"/>
        <v>55119.64</v>
      </c>
      <c r="AB63" s="23">
        <f>AB62</f>
        <v>2459.6799999999998</v>
      </c>
      <c r="AD63"/>
      <c r="AE63"/>
      <c r="AF63" s="17">
        <f>SUM(AF59:AF62)</f>
        <v>2665</v>
      </c>
    </row>
    <row r="64" spans="1:32" x14ac:dyDescent="0.2">
      <c r="AB64" s="25">
        <f>SUM(AB2-AB61)</f>
        <v>2299.6799999999994</v>
      </c>
    </row>
  </sheetData>
  <pageMargins left="0.25" right="0.25" top="0.87986111111111098" bottom="0.50972222222222197" header="0.3" footer="0.3"/>
  <pageSetup scale="90" orientation="landscape" horizontalDpi="300" verticalDpi="300"/>
  <headerFooter>
    <oddHeader>&amp;L&amp;"Arial,Bold"&amp;8 5:48 PM
 02/14/22
 Accrual Basis&amp;C&amp;"Arial,Bold"&amp;12 OPHA
&amp;14 Profit &amp;&amp; Loss by Class
&amp;10 January through December 2021</oddHeader>
    <oddFooter>&amp;R&amp;"Arial,Bold"&amp;8 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124</vt:i4>
      </vt:variant>
    </vt:vector>
  </HeadingPairs>
  <TitlesOfParts>
    <vt:vector size="125" baseType="lpstr">
      <vt:lpstr>Nursing Section 2022 03 14 CG</vt:lpstr>
      <vt:lpstr>'Nursing Section 2022 03 14 CG'!Print_Titles</vt:lpstr>
      <vt:lpstr>'Nursing Section 2022 03 14 CG'!QB_COLUMN_102200</vt:lpstr>
      <vt:lpstr>'Nursing Section 2022 03 14 CG'!QB_COLUMN_102201</vt:lpstr>
      <vt:lpstr>'Nursing Section 2022 03 14 CG'!QB_COLUMN_122200</vt:lpstr>
      <vt:lpstr>'Nursing Section 2022 03 14 CG'!QB_COLUMN_122201</vt:lpstr>
      <vt:lpstr>'Nursing Section 2022 03 14 CG'!QB_COLUMN_132200</vt:lpstr>
      <vt:lpstr>'Nursing Section 2022 03 14 CG'!QB_COLUMN_132201</vt:lpstr>
      <vt:lpstr>'Nursing Section 2022 03 14 CG'!QB_COLUMN_142200</vt:lpstr>
      <vt:lpstr>'Nursing Section 2022 03 14 CG'!QB_COLUMN_142201</vt:lpstr>
      <vt:lpstr>'Nursing Section 2022 03 14 CG'!QB_COLUMN_152200</vt:lpstr>
      <vt:lpstr>'Nursing Section 2022 03 14 CG'!QB_COLUMN_152201</vt:lpstr>
      <vt:lpstr>'Nursing Section 2022 03 14 CG'!QB_COLUMN_182200</vt:lpstr>
      <vt:lpstr>'Nursing Section 2022 03 14 CG'!QB_COLUMN_182201</vt:lpstr>
      <vt:lpstr>'Nursing Section 2022 03 14 CG'!QB_COLUMN_192200</vt:lpstr>
      <vt:lpstr>'Nursing Section 2022 03 14 CG'!QB_COLUMN_192201</vt:lpstr>
      <vt:lpstr>'Nursing Section 2022 03 14 CG'!QB_COLUMN_22101</vt:lpstr>
      <vt:lpstr>'Nursing Section 2022 03 14 CG'!QB_COLUMN_222200</vt:lpstr>
      <vt:lpstr>'Nursing Section 2022 03 14 CG'!QB_COLUMN_222201</vt:lpstr>
      <vt:lpstr>'Nursing Section 2022 03 14 CG'!QB_COLUMN_232200</vt:lpstr>
      <vt:lpstr>'Nursing Section 2022 03 14 CG'!QB_COLUMN_232201</vt:lpstr>
      <vt:lpstr>'Nursing Section 2022 03 14 CG'!QB_COLUMN_242200</vt:lpstr>
      <vt:lpstr>'Nursing Section 2022 03 14 CG'!QB_COLUMN_242201</vt:lpstr>
      <vt:lpstr>'Nursing Section 2022 03 14 CG'!QB_COLUMN_32101</vt:lpstr>
      <vt:lpstr>'Nursing Section 2022 03 14 CG'!QB_COLUMN_42200</vt:lpstr>
      <vt:lpstr>'Nursing Section 2022 03 14 CG'!QB_COLUMN_42201</vt:lpstr>
      <vt:lpstr>'Nursing Section 2022 03 14 CG'!QB_COLUMN_423011</vt:lpstr>
      <vt:lpstr>'Nursing Section 2022 03 14 CG'!QB_COLUMN_43101</vt:lpstr>
      <vt:lpstr>'Nursing Section 2022 03 14 CG'!QB_COLUMN_52101</vt:lpstr>
      <vt:lpstr>'Nursing Section 2022 03 14 CG'!QB_COLUMN_63101</vt:lpstr>
      <vt:lpstr>'Nursing Section 2022 03 14 CG'!QB_COLUMN_72200</vt:lpstr>
      <vt:lpstr>'Nursing Section 2022 03 14 CG'!QB_COLUMN_72201</vt:lpstr>
      <vt:lpstr>'Nursing Section 2022 03 14 CG'!QB_COLUMN_82200</vt:lpstr>
      <vt:lpstr>'Nursing Section 2022 03 14 CG'!QB_COLUMN_82201</vt:lpstr>
      <vt:lpstr>'Nursing Section 2022 03 14 CG'!QB_COLUMN_92200</vt:lpstr>
      <vt:lpstr>'Nursing Section 2022 03 14 CG'!QB_COLUMN_92201</vt:lpstr>
      <vt:lpstr>'Nursing Section 2022 03 14 CG'!QB_DATA_0</vt:lpstr>
      <vt:lpstr>'Nursing Section 2022 03 14 CG'!QB_DATA_1</vt:lpstr>
      <vt:lpstr>'Nursing Section 2022 03 14 CG'!QB_DATA_2</vt:lpstr>
      <vt:lpstr>'Nursing Section 2022 03 14 CG'!QB_FORMULA_0</vt:lpstr>
      <vt:lpstr>'Nursing Section 2022 03 14 CG'!QB_FORMULA_1</vt:lpstr>
      <vt:lpstr>'Nursing Section 2022 03 14 CG'!QB_FORMULA_10</vt:lpstr>
      <vt:lpstr>'Nursing Section 2022 03 14 CG'!QB_FORMULA_11</vt:lpstr>
      <vt:lpstr>'Nursing Section 2022 03 14 CG'!QB_FORMULA_12</vt:lpstr>
      <vt:lpstr>'Nursing Section 2022 03 14 CG'!QB_FORMULA_13</vt:lpstr>
      <vt:lpstr>'Nursing Section 2022 03 14 CG'!QB_FORMULA_14</vt:lpstr>
      <vt:lpstr>'Nursing Section 2022 03 14 CG'!QB_FORMULA_15</vt:lpstr>
      <vt:lpstr>'Nursing Section 2022 03 14 CG'!QB_FORMULA_16</vt:lpstr>
      <vt:lpstr>'Nursing Section 2022 03 14 CG'!QB_FORMULA_17</vt:lpstr>
      <vt:lpstr>'Nursing Section 2022 03 14 CG'!QB_FORMULA_18</vt:lpstr>
      <vt:lpstr>'Nursing Section 2022 03 14 CG'!QB_FORMULA_19</vt:lpstr>
      <vt:lpstr>'Nursing Section 2022 03 14 CG'!QB_FORMULA_2</vt:lpstr>
      <vt:lpstr>'Nursing Section 2022 03 14 CG'!QB_FORMULA_20</vt:lpstr>
      <vt:lpstr>'Nursing Section 2022 03 14 CG'!QB_FORMULA_21</vt:lpstr>
      <vt:lpstr>'Nursing Section 2022 03 14 CG'!QB_FORMULA_22</vt:lpstr>
      <vt:lpstr>'Nursing Section 2022 03 14 CG'!QB_FORMULA_23</vt:lpstr>
      <vt:lpstr>'Nursing Section 2022 03 14 CG'!QB_FORMULA_24</vt:lpstr>
      <vt:lpstr>'Nursing Section 2022 03 14 CG'!QB_FORMULA_3</vt:lpstr>
      <vt:lpstr>'Nursing Section 2022 03 14 CG'!QB_FORMULA_4</vt:lpstr>
      <vt:lpstr>'Nursing Section 2022 03 14 CG'!QB_FORMULA_5</vt:lpstr>
      <vt:lpstr>'Nursing Section 2022 03 14 CG'!QB_FORMULA_6</vt:lpstr>
      <vt:lpstr>'Nursing Section 2022 03 14 CG'!QB_FORMULA_7</vt:lpstr>
      <vt:lpstr>'Nursing Section 2022 03 14 CG'!QB_FORMULA_8</vt:lpstr>
      <vt:lpstr>'Nursing Section 2022 03 14 CG'!QB_FORMULA_9</vt:lpstr>
      <vt:lpstr>'Nursing Section 2022 03 14 CG'!QB_ROW_1062600</vt:lpstr>
      <vt:lpstr>'Nursing Section 2022 03 14 CG'!QB_ROW_1092600</vt:lpstr>
      <vt:lpstr>'Nursing Section 2022 03 14 CG'!QB_ROW_110400</vt:lpstr>
      <vt:lpstr>'Nursing Section 2022 03 14 CG'!QB_ROW_1132500</vt:lpstr>
      <vt:lpstr>'Nursing Section 2022 03 14 CG'!QB_ROW_113400</vt:lpstr>
      <vt:lpstr>'Nursing Section 2022 03 14 CG'!QB_ROW_1222500</vt:lpstr>
      <vt:lpstr>'Nursing Section 2022 03 14 CG'!QB_ROW_122500</vt:lpstr>
      <vt:lpstr>'Nursing Section 2022 03 14 CG'!QB_ROW_1272600</vt:lpstr>
      <vt:lpstr>'Nursing Section 2022 03 14 CG'!QB_ROW_1282400</vt:lpstr>
      <vt:lpstr>'Nursing Section 2022 03 14 CG'!QB_ROW_1292400</vt:lpstr>
      <vt:lpstr>'Nursing Section 2022 03 14 CG'!QB_ROW_1320400</vt:lpstr>
      <vt:lpstr>'Nursing Section 2022 03 14 CG'!QB_ROW_1323400</vt:lpstr>
      <vt:lpstr>'Nursing Section 2022 03 14 CG'!QB_ROW_1342400</vt:lpstr>
      <vt:lpstr>'Nursing Section 2022 03 14 CG'!QB_ROW_142500</vt:lpstr>
      <vt:lpstr>'Nursing Section 2022 03 14 CG'!QB_ROW_183010</vt:lpstr>
      <vt:lpstr>'Nursing Section 2022 03 14 CG'!QB_ROW_190110</vt:lpstr>
      <vt:lpstr>'Nursing Section 2022 03 14 CG'!QB_ROW_190400</vt:lpstr>
      <vt:lpstr>'Nursing Section 2022 03 14 CG'!QB_ROW_193110</vt:lpstr>
      <vt:lpstr>'Nursing Section 2022 03 14 CG'!QB_ROW_193400</vt:lpstr>
      <vt:lpstr>'Nursing Section 2022 03 14 CG'!QB_ROW_200310</vt:lpstr>
      <vt:lpstr>'Nursing Section 2022 03 14 CG'!QB_ROW_203310</vt:lpstr>
      <vt:lpstr>'Nursing Section 2022 03 14 CG'!QB_ROW_210310</vt:lpstr>
      <vt:lpstr>'Nursing Section 2022 03 14 CG'!QB_ROW_210400</vt:lpstr>
      <vt:lpstr>'Nursing Section 2022 03 14 CG'!QB_ROW_213310</vt:lpstr>
      <vt:lpstr>'Nursing Section 2022 03 14 CG'!QB_ROW_213400</vt:lpstr>
      <vt:lpstr>'Nursing Section 2022 03 14 CG'!QB_ROW_252600</vt:lpstr>
      <vt:lpstr>'Nursing Section 2022 03 14 CG'!QB_ROW_260500</vt:lpstr>
      <vt:lpstr>'Nursing Section 2022 03 14 CG'!QB_ROW_263500</vt:lpstr>
      <vt:lpstr>'Nursing Section 2022 03 14 CG'!QB_ROW_272600</vt:lpstr>
      <vt:lpstr>'Nursing Section 2022 03 14 CG'!QB_ROW_292600</vt:lpstr>
      <vt:lpstr>'Nursing Section 2022 03 14 CG'!QB_ROW_300500</vt:lpstr>
      <vt:lpstr>'Nursing Section 2022 03 14 CG'!QB_ROW_302600</vt:lpstr>
      <vt:lpstr>'Nursing Section 2022 03 14 CG'!QB_ROW_303500</vt:lpstr>
      <vt:lpstr>'Nursing Section 2022 03 14 CG'!QB_ROW_360500</vt:lpstr>
      <vt:lpstr>'Nursing Section 2022 03 14 CG'!QB_ROW_363500</vt:lpstr>
      <vt:lpstr>'Nursing Section 2022 03 14 CG'!QB_ROW_382600</vt:lpstr>
      <vt:lpstr>'Nursing Section 2022 03 14 CG'!QB_ROW_392600</vt:lpstr>
      <vt:lpstr>'Nursing Section 2022 03 14 CG'!QB_ROW_402600</vt:lpstr>
      <vt:lpstr>'Nursing Section 2022 03 14 CG'!QB_ROW_412600</vt:lpstr>
      <vt:lpstr>'Nursing Section 2022 03 14 CG'!QB_ROW_420500</vt:lpstr>
      <vt:lpstr>'Nursing Section 2022 03 14 CG'!QB_ROW_423500</vt:lpstr>
      <vt:lpstr>'Nursing Section 2022 03 14 CG'!QB_ROW_432600</vt:lpstr>
      <vt:lpstr>'Nursing Section 2022 03 14 CG'!QB_ROW_450500</vt:lpstr>
      <vt:lpstr>'Nursing Section 2022 03 14 CG'!QB_ROW_453500</vt:lpstr>
      <vt:lpstr>'Nursing Section 2022 03 14 CG'!QB_ROW_462600</vt:lpstr>
      <vt:lpstr>'Nursing Section 2022 03 14 CG'!QB_ROW_520500</vt:lpstr>
      <vt:lpstr>'Nursing Section 2022 03 14 CG'!QB_ROW_522600</vt:lpstr>
      <vt:lpstr>'Nursing Section 2022 03 14 CG'!QB_ROW_523500</vt:lpstr>
      <vt:lpstr>'Nursing Section 2022 03 14 CG'!QB_ROW_612400</vt:lpstr>
      <vt:lpstr>'Nursing Section 2022 03 14 CG'!QB_ROW_622600</vt:lpstr>
      <vt:lpstr>'Nursing Section 2022 03 14 CG'!QB_ROW_642600</vt:lpstr>
      <vt:lpstr>'Nursing Section 2022 03 14 CG'!QB_ROW_652500</vt:lpstr>
      <vt:lpstr>'Nursing Section 2022 03 14 CG'!QB_ROW_672400</vt:lpstr>
      <vt:lpstr>'Nursing Section 2022 03 14 CG'!QB_ROW_702600</vt:lpstr>
      <vt:lpstr>'Nursing Section 2022 03 14 CG'!QB_ROW_792500</vt:lpstr>
      <vt:lpstr>'Nursing Section 2022 03 14 CG'!QB_ROW_802600</vt:lpstr>
      <vt:lpstr>'Nursing Section 2022 03 14 CG'!QB_ROW_812600</vt:lpstr>
      <vt:lpstr>'Nursing Section 2022 03 14 CG'!QB_ROW_863210</vt:lpstr>
      <vt:lpstr>'Nursing Section 2022 03 14 CG'!QB_ROW_892600</vt:lpstr>
      <vt:lpstr>'Nursing Section 2022 03 14 CG'!QB_ROW_902600</vt:lpstr>
      <vt:lpstr>'Nursing Section 2022 03 14 CG'!QB_ROW_962600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Vagg</dc:creator>
  <dc:description/>
  <cp:lastModifiedBy>Microsoft Office User</cp:lastModifiedBy>
  <cp:revision>1</cp:revision>
  <cp:lastPrinted>2022-02-16T02:22:32Z</cp:lastPrinted>
  <dcterms:created xsi:type="dcterms:W3CDTF">2022-02-15T01:41:16Z</dcterms:created>
  <dcterms:modified xsi:type="dcterms:W3CDTF">2022-03-15T01:47:33Z</dcterms:modified>
  <dc:language>en-US</dc:language>
</cp:coreProperties>
</file>